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19200" windowHeight="6975"/>
  </bookViews>
  <sheets>
    <sheet name="на 27.03.2020_все 7 сфер" sheetId="2" r:id="rId1"/>
  </sheets>
  <definedNames>
    <definedName name="_ftn1" localSheetId="0">'на 27.03.2020_все 7 сфер'!$A$8</definedName>
    <definedName name="_ftnref1" localSheetId="0">'на 27.03.2020_все 7 сфер'!$N$4</definedName>
  </definedNames>
  <calcPr calcId="162913"/>
</workbook>
</file>

<file path=xl/calcChain.xml><?xml version="1.0" encoding="utf-8"?>
<calcChain xmlns="http://schemas.openxmlformats.org/spreadsheetml/2006/main">
  <c r="F13" i="2" l="1"/>
  <c r="F150" i="2" l="1"/>
  <c r="G150" i="2"/>
  <c r="H150" i="2"/>
  <c r="I150" i="2"/>
  <c r="J150" i="2"/>
  <c r="K150" i="2"/>
  <c r="L150" i="2"/>
  <c r="M150" i="2"/>
  <c r="N150" i="2"/>
  <c r="O150" i="2"/>
  <c r="P150" i="2"/>
  <c r="Q150" i="2"/>
  <c r="E150" i="2"/>
  <c r="F141" i="2"/>
  <c r="G141" i="2"/>
  <c r="E141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F104" i="2"/>
  <c r="G104" i="2"/>
  <c r="H104" i="2"/>
  <c r="I104" i="2"/>
  <c r="J104" i="2"/>
  <c r="K104" i="2"/>
  <c r="L104" i="2"/>
  <c r="M104" i="2"/>
  <c r="N104" i="2"/>
  <c r="O104" i="2"/>
  <c r="P104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F65" i="2"/>
  <c r="G65" i="2"/>
  <c r="H65" i="2"/>
  <c r="I65" i="2"/>
  <c r="J65" i="2"/>
  <c r="K65" i="2"/>
  <c r="L65" i="2"/>
  <c r="M65" i="2"/>
  <c r="N65" i="2"/>
  <c r="O65" i="2"/>
  <c r="P65" i="2"/>
  <c r="Q65" i="2"/>
  <c r="E65" i="2"/>
  <c r="F59" i="2"/>
  <c r="G59" i="2"/>
  <c r="H59" i="2"/>
  <c r="I59" i="2"/>
  <c r="J59" i="2"/>
  <c r="K59" i="2"/>
  <c r="L59" i="2"/>
  <c r="M59" i="2"/>
  <c r="N59" i="2"/>
  <c r="O59" i="2"/>
  <c r="P59" i="2"/>
  <c r="Q59" i="2"/>
  <c r="F51" i="2"/>
  <c r="G51" i="2"/>
  <c r="H51" i="2"/>
  <c r="I51" i="2"/>
  <c r="J51" i="2"/>
  <c r="K51" i="2"/>
  <c r="L51" i="2"/>
  <c r="M51" i="2"/>
  <c r="N51" i="2"/>
  <c r="O51" i="2"/>
  <c r="P51" i="2"/>
  <c r="Q51" i="2"/>
  <c r="F22" i="2"/>
  <c r="G22" i="2"/>
  <c r="H22" i="2"/>
  <c r="I22" i="2"/>
  <c r="J22" i="2"/>
  <c r="K22" i="2"/>
  <c r="L22" i="2"/>
  <c r="M22" i="2"/>
  <c r="N22" i="2"/>
  <c r="O22" i="2"/>
  <c r="P22" i="2"/>
  <c r="Q22" i="2"/>
  <c r="E22" i="2"/>
  <c r="F18" i="2"/>
  <c r="G18" i="2"/>
  <c r="H18" i="2"/>
  <c r="I18" i="2"/>
  <c r="J18" i="2"/>
  <c r="K18" i="2"/>
  <c r="L18" i="2"/>
  <c r="M18" i="2"/>
  <c r="N18" i="2"/>
  <c r="O18" i="2"/>
  <c r="P18" i="2"/>
  <c r="Q18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F164" i="2" l="1"/>
  <c r="G164" i="2"/>
  <c r="H164" i="2"/>
  <c r="I164" i="2"/>
  <c r="J164" i="2"/>
  <c r="K164" i="2"/>
  <c r="L164" i="2"/>
  <c r="M164" i="2"/>
  <c r="N164" i="2"/>
  <c r="O164" i="2"/>
  <c r="P164" i="2"/>
  <c r="Q164" i="2"/>
  <c r="H32" i="2"/>
  <c r="I32" i="2"/>
  <c r="J32" i="2"/>
  <c r="K32" i="2"/>
  <c r="L32" i="2"/>
  <c r="M32" i="2"/>
  <c r="N32" i="2"/>
  <c r="O32" i="2"/>
  <c r="P32" i="2"/>
  <c r="F32" i="2"/>
  <c r="G32" i="2"/>
  <c r="F33" i="2"/>
  <c r="G33" i="2"/>
  <c r="H33" i="2"/>
  <c r="I33" i="2"/>
  <c r="J33" i="2"/>
  <c r="K33" i="2"/>
  <c r="L33" i="2"/>
  <c r="M33" i="2"/>
  <c r="N33" i="2"/>
  <c r="O33" i="2"/>
  <c r="P33" i="2"/>
  <c r="Q33" i="2"/>
  <c r="E33" i="2"/>
  <c r="F34" i="2" l="1"/>
  <c r="H34" i="2"/>
  <c r="I34" i="2"/>
  <c r="J34" i="2"/>
  <c r="L34" i="2"/>
  <c r="M34" i="2"/>
  <c r="N34" i="2"/>
  <c r="O34" i="2"/>
  <c r="P34" i="2"/>
  <c r="G34" i="2"/>
  <c r="K34" i="2"/>
  <c r="F163" i="2" l="1"/>
  <c r="H163" i="2"/>
  <c r="I163" i="2"/>
  <c r="J163" i="2"/>
  <c r="K163" i="2"/>
  <c r="L163" i="2"/>
  <c r="M163" i="2"/>
  <c r="N163" i="2"/>
  <c r="O163" i="2"/>
  <c r="P163" i="2"/>
  <c r="Q163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E151" i="2"/>
  <c r="F143" i="2" l="1"/>
  <c r="G143" i="2"/>
  <c r="H143" i="2"/>
  <c r="I143" i="2"/>
  <c r="J143" i="2"/>
  <c r="K143" i="2"/>
  <c r="L143" i="2"/>
  <c r="M143" i="2"/>
  <c r="N143" i="2"/>
  <c r="O143" i="2"/>
  <c r="P143" i="2"/>
  <c r="Q143" i="2"/>
  <c r="E143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F118" i="2" l="1"/>
  <c r="G118" i="2"/>
  <c r="K118" i="2"/>
  <c r="L118" i="2"/>
  <c r="M118" i="2"/>
  <c r="N118" i="2"/>
  <c r="O118" i="2"/>
  <c r="P118" i="2"/>
  <c r="Q118" i="2"/>
  <c r="E118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F106" i="2" l="1"/>
  <c r="F161" i="2" s="1"/>
  <c r="G106" i="2"/>
  <c r="G161" i="2" s="1"/>
  <c r="H106" i="2"/>
  <c r="H161" i="2" s="1"/>
  <c r="I106" i="2"/>
  <c r="I161" i="2" s="1"/>
  <c r="J106" i="2"/>
  <c r="J161" i="2" s="1"/>
  <c r="K106" i="2"/>
  <c r="K161" i="2" s="1"/>
  <c r="L106" i="2"/>
  <c r="L161" i="2" s="1"/>
  <c r="M106" i="2"/>
  <c r="M161" i="2" s="1"/>
  <c r="N106" i="2"/>
  <c r="N161" i="2" s="1"/>
  <c r="O106" i="2"/>
  <c r="O161" i="2" s="1"/>
  <c r="P106" i="2"/>
  <c r="P161" i="2" s="1"/>
  <c r="Q106" i="2"/>
  <c r="Q161" i="2" s="1"/>
  <c r="E106" i="2"/>
  <c r="E161" i="2" s="1"/>
  <c r="F43" i="2"/>
  <c r="G43" i="2"/>
  <c r="H43" i="2"/>
  <c r="I43" i="2"/>
  <c r="J43" i="2"/>
  <c r="K43" i="2"/>
  <c r="L43" i="2"/>
  <c r="M43" i="2"/>
  <c r="N43" i="2"/>
  <c r="O43" i="2"/>
  <c r="P43" i="2"/>
  <c r="Q43" i="2"/>
  <c r="E43" i="2"/>
  <c r="E44" i="2" s="1"/>
  <c r="P160" i="2" l="1"/>
  <c r="P44" i="2"/>
  <c r="O160" i="2"/>
  <c r="O44" i="2"/>
  <c r="Q160" i="2"/>
  <c r="Q44" i="2"/>
  <c r="N160" i="2"/>
  <c r="N44" i="2"/>
  <c r="J160" i="2"/>
  <c r="J44" i="2"/>
  <c r="F160" i="2"/>
  <c r="F44" i="2"/>
  <c r="L160" i="2"/>
  <c r="L44" i="2"/>
  <c r="H160" i="2"/>
  <c r="H44" i="2"/>
  <c r="M160" i="2"/>
  <c r="M44" i="2"/>
  <c r="I160" i="2"/>
  <c r="I44" i="2"/>
  <c r="K160" i="2"/>
  <c r="K44" i="2"/>
  <c r="G160" i="2"/>
  <c r="G44" i="2"/>
  <c r="Q32" i="2"/>
  <c r="Q34" i="2" s="1"/>
  <c r="E156" i="2" l="1"/>
  <c r="E155" i="2"/>
  <c r="E154" i="2"/>
  <c r="E157" i="2" s="1"/>
  <c r="G144" i="2"/>
  <c r="G145" i="2"/>
  <c r="F145" i="2"/>
  <c r="E140" i="2"/>
  <c r="E129" i="2"/>
  <c r="E128" i="2"/>
  <c r="E127" i="2"/>
  <c r="E126" i="2"/>
  <c r="E125" i="2"/>
  <c r="E124" i="2"/>
  <c r="E122" i="2"/>
  <c r="G120" i="2"/>
  <c r="F120" i="2"/>
  <c r="E114" i="2"/>
  <c r="E119" i="2" s="1"/>
  <c r="E112" i="2"/>
  <c r="E111" i="2"/>
  <c r="E110" i="2"/>
  <c r="Q104" i="2"/>
  <c r="Q162" i="2"/>
  <c r="Q166" i="2" s="1"/>
  <c r="P162" i="2"/>
  <c r="P166" i="2" s="1"/>
  <c r="O162" i="2"/>
  <c r="O166" i="2" s="1"/>
  <c r="N162" i="2"/>
  <c r="N166" i="2" s="1"/>
  <c r="M162" i="2"/>
  <c r="M166" i="2" s="1"/>
  <c r="L162" i="2"/>
  <c r="L166" i="2" s="1"/>
  <c r="K162" i="2"/>
  <c r="K166" i="2" s="1"/>
  <c r="J162" i="2"/>
  <c r="J166" i="2" s="1"/>
  <c r="I162" i="2"/>
  <c r="I166" i="2" s="1"/>
  <c r="H162" i="2"/>
  <c r="H166" i="2" s="1"/>
  <c r="F162" i="2"/>
  <c r="F166" i="2" s="1"/>
  <c r="G102" i="2"/>
  <c r="G163" i="2" s="1"/>
  <c r="E100" i="2"/>
  <c r="E99" i="2"/>
  <c r="E97" i="2"/>
  <c r="E103" i="2" s="1"/>
  <c r="E162" i="2" s="1"/>
  <c r="E96" i="2"/>
  <c r="E95" i="2"/>
  <c r="E94" i="2"/>
  <c r="E93" i="2"/>
  <c r="E92" i="2"/>
  <c r="E91" i="2"/>
  <c r="E90" i="2"/>
  <c r="E89" i="2"/>
  <c r="E88" i="2"/>
  <c r="E87" i="2"/>
  <c r="E86" i="2"/>
  <c r="E85" i="2"/>
  <c r="E83" i="2"/>
  <c r="Q82" i="2"/>
  <c r="P82" i="2"/>
  <c r="O82" i="2"/>
  <c r="N82" i="2"/>
  <c r="M82" i="2"/>
  <c r="L82" i="2"/>
  <c r="I82" i="2"/>
  <c r="E81" i="2"/>
  <c r="E76" i="2"/>
  <c r="E74" i="2"/>
  <c r="E73" i="2"/>
  <c r="E72" i="2"/>
  <c r="E71" i="2"/>
  <c r="E70" i="2"/>
  <c r="E69" i="2"/>
  <c r="E68" i="2"/>
  <c r="E58" i="2"/>
  <c r="E57" i="2"/>
  <c r="E56" i="2"/>
  <c r="E55" i="2"/>
  <c r="E54" i="2"/>
  <c r="E53" i="2"/>
  <c r="E50" i="2"/>
  <c r="E49" i="2"/>
  <c r="E48" i="2"/>
  <c r="E47" i="2"/>
  <c r="E40" i="2"/>
  <c r="E38" i="2"/>
  <c r="E37" i="2"/>
  <c r="E36" i="2"/>
  <c r="E28" i="2"/>
  <c r="E27" i="2"/>
  <c r="E26" i="2"/>
  <c r="E25" i="2"/>
  <c r="E17" i="2"/>
  <c r="E16" i="2"/>
  <c r="E15" i="2"/>
  <c r="Q13" i="2"/>
  <c r="P13" i="2"/>
  <c r="O13" i="2"/>
  <c r="N13" i="2"/>
  <c r="M13" i="2"/>
  <c r="L13" i="2"/>
  <c r="K13" i="2"/>
  <c r="J13" i="2"/>
  <c r="I13" i="2"/>
  <c r="H13" i="2"/>
  <c r="G13" i="2"/>
  <c r="E12" i="2"/>
  <c r="E11" i="2"/>
  <c r="E10" i="2"/>
  <c r="E9" i="2"/>
  <c r="E51" i="2" l="1"/>
  <c r="E120" i="2"/>
  <c r="E61" i="2"/>
  <c r="E62" i="2" s="1"/>
  <c r="E101" i="2"/>
  <c r="E59" i="2"/>
  <c r="E18" i="2"/>
  <c r="E159" i="2"/>
  <c r="E104" i="2"/>
  <c r="G162" i="2"/>
  <c r="G166" i="2" s="1"/>
  <c r="E32" i="2"/>
  <c r="E34" i="2" s="1"/>
  <c r="E164" i="2"/>
  <c r="E142" i="2"/>
  <c r="E145" i="2" s="1"/>
  <c r="G107" i="2"/>
  <c r="G158" i="2" s="1"/>
  <c r="I107" i="2"/>
  <c r="M108" i="2"/>
  <c r="M107" i="2"/>
  <c r="Q108" i="2"/>
  <c r="Q107" i="2"/>
  <c r="E105" i="2"/>
  <c r="F107" i="2"/>
  <c r="J107" i="2"/>
  <c r="N107" i="2"/>
  <c r="K107" i="2"/>
  <c r="O108" i="2"/>
  <c r="O107" i="2"/>
  <c r="H107" i="2"/>
  <c r="L108" i="2"/>
  <c r="L107" i="2"/>
  <c r="P108" i="2"/>
  <c r="P107" i="2"/>
  <c r="F108" i="2"/>
  <c r="N108" i="2"/>
  <c r="G108" i="2"/>
  <c r="J108" i="2"/>
  <c r="K108" i="2"/>
  <c r="E13" i="2"/>
  <c r="H108" i="2"/>
  <c r="E102" i="2"/>
  <c r="E163" i="2" s="1"/>
  <c r="I108" i="2"/>
  <c r="E160" i="2" l="1"/>
  <c r="E166" i="2" s="1"/>
  <c r="E107" i="2"/>
  <c r="E108" i="2"/>
  <c r="O131" i="2"/>
  <c r="L131" i="2"/>
  <c r="L141" i="2" s="1"/>
  <c r="L145" i="2" s="1"/>
  <c r="N131" i="2"/>
  <c r="N141" i="2" s="1"/>
  <c r="N145" i="2" s="1"/>
  <c r="J131" i="2"/>
  <c r="J141" i="2" s="1"/>
  <c r="J145" i="2" s="1"/>
  <c r="M131" i="2"/>
  <c r="M141" i="2" s="1"/>
  <c r="M145" i="2" s="1"/>
  <c r="K131" i="2"/>
  <c r="K141" i="2" s="1"/>
  <c r="K145" i="2" s="1"/>
  <c r="Q131" i="2"/>
  <c r="Q141" i="2" s="1"/>
  <c r="Q145" i="2" s="1"/>
  <c r="P131" i="2"/>
  <c r="P141" i="2" s="1"/>
  <c r="P145" i="2" s="1"/>
  <c r="O144" i="2" l="1"/>
  <c r="O141" i="2"/>
  <c r="O145" i="2" s="1"/>
  <c r="Q144" i="2"/>
  <c r="J144" i="2"/>
  <c r="M144" i="2"/>
  <c r="N144" i="2"/>
  <c r="P144" i="2"/>
  <c r="K144" i="2"/>
  <c r="L144" i="2"/>
  <c r="Q158" i="2" l="1"/>
  <c r="L158" i="2"/>
  <c r="O158" i="2"/>
  <c r="E144" i="2"/>
  <c r="E158" i="2" s="1"/>
  <c r="F144" i="2"/>
  <c r="F158" i="2" s="1"/>
  <c r="Q120" i="2"/>
  <c r="J120" i="2"/>
  <c r="J158" i="2" s="1"/>
  <c r="H120" i="2"/>
  <c r="H158" i="2" s="1"/>
  <c r="K120" i="2"/>
  <c r="K158" i="2" s="1"/>
  <c r="L120" i="2"/>
  <c r="M120" i="2"/>
  <c r="M158" i="2" s="1"/>
  <c r="N120" i="2"/>
  <c r="N158" i="2" s="1"/>
  <c r="O120" i="2"/>
  <c r="P120" i="2"/>
  <c r="P158" i="2" s="1"/>
  <c r="H141" i="2"/>
  <c r="H145" i="2" s="1"/>
  <c r="H144" i="2"/>
  <c r="I141" i="2"/>
  <c r="I145" i="2" s="1"/>
  <c r="I144" i="2"/>
  <c r="I158" i="2"/>
  <c r="E82" i="2"/>
  <c r="F82" i="2"/>
  <c r="G82" i="2"/>
  <c r="H82" i="2"/>
</calcChain>
</file>

<file path=xl/sharedStrings.xml><?xml version="1.0" encoding="utf-8"?>
<sst xmlns="http://schemas.openxmlformats.org/spreadsheetml/2006/main" count="592" uniqueCount="329">
  <si>
    <t xml:space="preserve">Наименование мероприятия </t>
  </si>
  <si>
    <t xml:space="preserve">Сроки реализации мероприятия </t>
  </si>
  <si>
    <t xml:space="preserve">Исполнители мероприятия </t>
  </si>
  <si>
    <t>Номер целевого показателя (индикатора) региональной программы[1], на достижение которого направлены мероприятия</t>
  </si>
  <si>
    <t>средства федерального бюджета</t>
  </si>
  <si>
    <t>средства бюджета Республики Коми</t>
  </si>
  <si>
    <t>средства бюджетов муниципальных образований Республики Коми</t>
  </si>
  <si>
    <t>средства из внебюджетных источников</t>
  </si>
  <si>
    <t>в том числе по годам за счет средств</t>
  </si>
  <si>
    <t>Всего</t>
  </si>
  <si>
    <t>Объем финансирования (тыс. руб.) с указанием источников финансирования</t>
  </si>
  <si>
    <t>1.1. Мероприятия по определению потребности в реабилитационных и абилитационных услугах</t>
  </si>
  <si>
    <t>2021-2022 гг.</t>
  </si>
  <si>
    <t xml:space="preserve">Министерство труда, занятости и социальной защиты Республики Коми </t>
  </si>
  <si>
    <t>1.1.1. Мониторинг потребности инвалидов, в том числе детей-инвалидов, в реабилитационных и аби-литационных услугах</t>
  </si>
  <si>
    <t>1.2. Мероприятия по определению потребности в услугах ранней помощи</t>
  </si>
  <si>
    <t>2021 г.</t>
  </si>
  <si>
    <t xml:space="preserve">1.2.1. Выявление в Республике Коми детей в возрасте от 0 до 3 лет, имеющих ограничения 
жизнедеятельности, в том числе детей с ограниченными возможностями здоровья, детей-инвалидов, детей с гене-тическими нарушениями, а также 
детей группы риска,  
нуждающихся в оказании услуг ранней помощи 
</t>
  </si>
  <si>
    <t>2.1. Мероприятия по формированию условий для повышения уровня профессионального развития инвалидов, в том числе детей-инвалидов</t>
  </si>
  <si>
    <t>3.1. Мероприятия по формированию и поддержанию в актуальном состоянии нормативной правовой и методической базы по организации системы комплексной реабилитации и абилитации инвалидов, в том числе детей-инвалидов</t>
  </si>
  <si>
    <t>3.2. Мероприятия по формированию и поддержанию в актуальном состоянии нормативной правовой и методической базы по организации ранней помощи в Республике Коми</t>
  </si>
  <si>
    <t>Министерство труда, занятости и социальной защиты Республики Коми</t>
  </si>
  <si>
    <t>4.1. Мероприятия по формированию условий для развития системы комплексной реабилитации и абилитации инвалидов, в том числе детей-инвалидов</t>
  </si>
  <si>
    <t>4.2. Мероприятия по формированию условий для развития ранней помощи</t>
  </si>
  <si>
    <t>2021-2023 гг.</t>
  </si>
  <si>
    <t xml:space="preserve">1.1.1.
1.1.2.
</t>
  </si>
  <si>
    <t>1.1.1.</t>
  </si>
  <si>
    <t>1.1.2.</t>
  </si>
  <si>
    <t>1.1.3.</t>
  </si>
  <si>
    <t>1.2.1.</t>
  </si>
  <si>
    <t>1.2.2.</t>
  </si>
  <si>
    <t>1.4.2.</t>
  </si>
  <si>
    <t>1.3.1.</t>
  </si>
  <si>
    <t>1.4.1.</t>
  </si>
  <si>
    <t>1.5.1.</t>
  </si>
  <si>
    <t>Помощь родителям, воспитывающим детей с инвалидностью, требующих постоянного ухода и присмотра, находящихся на обслуживании в социально-реабилитаци-онном отделении. Предоставление ро-дителям (законным пред-ставителям) свободного времени.</t>
  </si>
  <si>
    <t>Повышение уровня профессиональной компетентности и профессионального ма-стерства 2-х специалистов.</t>
  </si>
  <si>
    <t>Министерство труда, занятости и социальной защиты Республики Ко-ми</t>
  </si>
  <si>
    <t>Формирование и поддержание в актуальном состоянии локальных актов, регламентирующих работу организаций, предоставляющих услуги ранней помощи в Рес-публике Коми.</t>
  </si>
  <si>
    <t>Банк эффективных технологий и методик работы по социальной реабилитации и абилитации инвалидов, в том числе детей-инвалидов.</t>
  </si>
  <si>
    <t xml:space="preserve">Формирование методической базы по организации системы комплексной реа-билитации и абилитации инвалидов, в том числе детей-инвалидов;
Разработка ин-структивных писем, методических ре-комендаций по организации системы комплексной реа-билитации и абилитации инвалидов, детей-инвалидов;
Разработанные материалы способствуют повышению грамотности семей, имеющих инвали-дов, родителей. воспиты-вающих детей- инвалидов.
</t>
  </si>
  <si>
    <t>Формирование статистической отчетно-сти об оказании услуг ранней помощи в Республике Коми.</t>
  </si>
  <si>
    <t>Формирование системы ранней помощи в регионе</t>
  </si>
  <si>
    <t>Обучение 2 раза в год не менее 30 специалистов учреждений социального обслуживания Республики Коми по внедрению новых технологий и методик по социальной реабилитации и абилитации.</t>
  </si>
  <si>
    <t xml:space="preserve">Увеличение доли детей-инвалидов и детей с ограниченными возможностями здоровья, охваченных мероприятиями.  </t>
  </si>
  <si>
    <t>Осуществление социаль-ной адаптации инвалидов старше 18 лет с целью развития у них жизненного потенциала.</t>
  </si>
  <si>
    <t>Проведение социальной реабилитации и абилитации инвалидов (детей-инвалидов).</t>
  </si>
  <si>
    <t xml:space="preserve">Создание условий для продления активности жизни пожилых граждан и людей с инвалид-ностью, сохранения у них возможностей самообслуживания, минимизация расходов, связанных с приоб-ретением технических средств реабилитации и уходом за гражданами; увеличение количества инвалидов, которым оказаны услуги по ухо-ду, подбору и использованию технических средств реабилитации, 
реабилитационными навыками.
</t>
  </si>
  <si>
    <t>1.1.1.                1.1.2.</t>
  </si>
  <si>
    <t>Мероприятия, направленные на выполнение первоочередных задач региональной программы</t>
  </si>
  <si>
    <t>Определение потребности в реабилитационных и абилитационных услугах инвалидов (детей-инвалидов) (ежегодно)</t>
  </si>
  <si>
    <t>Министерство здравоохранения Республики Коми</t>
  </si>
  <si>
    <t>Создание банка данных детей-инвалидов, нуждающихся в реабилитационных и абилитационных услугах</t>
  </si>
  <si>
    <t>Увеличение информированности населения по вопросам медицинской реабилитации. Увеличение количества граждан (семей), вовлеченных в программу комплексной реабилитации и абилитации инвалидов, детей-инвалидов</t>
  </si>
  <si>
    <t xml:space="preserve">Определение потребности детей в возрасте от 0 до 3 лет, имеющих ограничения 
жизнедеятельности, в том числе детей с ограниченными возможностями здоро-вья, детей-инвалидов, детей с генетическими нарушениями, а также 
детей группы риска,  
в услугах ранней помощи
</t>
  </si>
  <si>
    <t>Министерство образования, науки и молодежной политики Республики Коми</t>
  </si>
  <si>
    <t>Предоставление вариативной формы дошкольного образования</t>
  </si>
  <si>
    <t>2.1.2. Реализация проекта по допрофессиональному обучению инвалидов (детей-инвалидов) в рамках трудовых мастерских на базе организаций социального обслуживания Республики Коми</t>
  </si>
  <si>
    <t>Увеличение количества лиц с инвалидностью, принятых на обучение по программам среднего профессионального образования и профессионального обучения</t>
  </si>
  <si>
    <t>Увеличение количества преподавателей и руководителей профессиональных образовательных организаций, прошедших повышение квалификации по вопросам реабилитации и абилитации инвалидов</t>
  </si>
  <si>
    <t>Повышение уровня занятости инвалидов</t>
  </si>
  <si>
    <t>Министерство труда, занятости и социальной защиты Республики Коми, Министерство образования, науки и молодежной политики Республики Коми</t>
  </si>
  <si>
    <t>Социализация не менее 200 детей с ОВЗ и не менее 10 детей с инвалидностью ежегодно, формирование коммуникативной, этической, компетентности детей данной категории</t>
  </si>
  <si>
    <t>Реализация образовательных потребностей с охватом не менее 50 детей с инвалидностью, поддержка их творческих способностей, развитие из социальных компетенций</t>
  </si>
  <si>
    <t>Организация комплексного подхода к оценке региональной си-стемы с учетом проводи-мых взаимосвязанных мероприятий по основным направлениям реабилитации и абилитации инвалидов</t>
  </si>
  <si>
    <t>3.1.3. Разработка плана внедрения медицинской реабилитации взрослому населению в амбулаторных условиях на базах функционирующих отделений восстановительного лечения (физио-терапевтических отделений с ЛФК, массажем, тренажерами)</t>
  </si>
  <si>
    <t xml:space="preserve">Формирование и поддержание в актуальном состоянии плана внедрения медицинской реабилитации взрослому населению в амбулаторных условиях на базах функционирующих отделений восстановительного лечения
(физиотерапевтических отделений с ЛФК, массажем, тренажерами)
</t>
  </si>
  <si>
    <t>3.2.2. Актуализация перечня организаций, оказывающих услуги ранней помощи в Республике Коми, включая негосударственные организации (при информировании негосударственных организаций ор-ганов исполнительной власти об оказании в них услуг ранней помощи)</t>
  </si>
  <si>
    <t>Формирование и поддержание в актуальном состоянии порядка приема детей Домами ребенка для предоставления услуг комплексной ранней помощи</t>
  </si>
  <si>
    <t>4.1.1. Отработка пилотного проекта на базе ГБУ РК «ЦСЗН Эжвинского района города Сыктывкара» по организации межведомственного взаимодействия между учреждениями социального обслуживания, здравоохранения и образования на условиях заключения договоров с узкими специалистами (дефектолог логопед, невролог, реабилитолог, музыкальный работник) / соглашений о сотрудничестве</t>
  </si>
  <si>
    <t>Повышение уровня предоставления реабилитационных и абилитационных услуг для детей-инвалидов в рамках исполнения мероприятий, предусмотренных ИПРА детей-инвалидов</t>
  </si>
  <si>
    <t>Формирование и развитие психических функций, стимуляция развития незрелых мозговых структур у детей-инвалидов</t>
  </si>
  <si>
    <t>Практическая подготовка лиц с ограниченными воз-можностями здоровья к самостоятельной жизни через повышение общего уровня развития, формирование у них знаний, умений, навыков, способствующих социальной адаптации и интеграции их в общество</t>
  </si>
  <si>
    <t>Улучшение качества комплексной реа-билитации, направленной на успешную адаптацию и повышение уровня инте-грации детей-инвалидов, детей с ОВЗ (не менее 1000 услуг в течение года), увеличение коли-чества детей-инвалидов, детей с ОВЗ, прошедших комплексную реабилитацию (не менее 25 детей ежегодно)</t>
  </si>
  <si>
    <t>Увеличение доли лиц, получивших мероприятия медицинской реабилитации, в общем количестве нуждающихся в медицинской реабилитации</t>
  </si>
  <si>
    <t>Получение лицензий всеми медицинскими организациями, оказывающими медицинскую помощь по медицинской реабилитации</t>
  </si>
  <si>
    <t>Создание условий для получения обучающимися с инвалидностью и ограниченными возможностями здоровья качественного и доступного образования</t>
  </si>
  <si>
    <t>Повышение уровня социокультурной реабилитации инвалидов, в том числе детей-инвалидов</t>
  </si>
  <si>
    <t>4.2.2. Организация и совершенствование деятельности служб ранней помощи для детей с ограниченными возможностями здоровья и детей-инвалидов в возрасте от 0 до 3 лет на базе медицинских организаций Республики Коми</t>
  </si>
  <si>
    <t>Предоставление и повышение уровня предоставления услуг ранней помощи для детей с ограниченны-ми возможностями здоровья и детей-инвалидов в возрасте от 0 до 3 лет</t>
  </si>
  <si>
    <t xml:space="preserve">4.2.3. Создание на базе дошкольных образовательных организаций структурных подразделений, реализующих программы ранней коррекционно-развивающей помощи детям-инвалидам и детям с ограниченными возможностями здоровья, а также риском их возникновения
(в соответствии с рекомендациями Министерства просвещения Российской Федерации)
</t>
  </si>
  <si>
    <t>4.2.4. Создание инфраструктуры, материально-технического оснащения и кадрового обеспечения образовательного процесса в дошкольных образовательных организаций</t>
  </si>
  <si>
    <t>Создание условий для получения обучающимися с инвалидностью и ограниченными возможностями здоровья качественного и доступного дошкольного образования</t>
  </si>
  <si>
    <t>Министерство труда, занятости и социальной защиты Республики Коми, Министерство образования, науки и молодежной политики Республики Коми,
Министерство здравоохранения Республики Коми</t>
  </si>
  <si>
    <t>2021 - 2023 гг.</t>
  </si>
  <si>
    <t>Увеличение доли специалистов-реабилитологов, предоставляющих услуги в рамках системы комплексной реабилитации и абилитации инвалидов, в том числе детей-инвалидов, ранней помощи</t>
  </si>
  <si>
    <t>Повышение уровня профессиональной компетенции у специалистов, предоставляющих услуги по комплексной реабилитации или абилитации инвалидов (детей-инвалидов)</t>
  </si>
  <si>
    <t>Министерство культуры, туризма и архивного дела Республики Коми, органы местного самоуправления Республики Коми</t>
  </si>
  <si>
    <t>Участие в обучающих мероприятиях не менее 80 сотрудников ежегодно</t>
  </si>
  <si>
    <t xml:space="preserve">Создание базы данных по педагогическому составу специальных (коррекционных) образовательных организаций.
Определение направлений профессиональной переподготовки и повышения квалификации специалистов, предоставляющих реабилитационные и абилитационные услуги детям-инвалидам
</t>
  </si>
  <si>
    <t xml:space="preserve"> 5. Мероприятия, направленные на выполнение первоочередных дополнительных задач по формированию комплексной реабилитации и абилитации инвалидов, в том числе детей-инвалидов</t>
  </si>
  <si>
    <t>Министерство физической культуры и спорта Республики Коми</t>
  </si>
  <si>
    <t>Увеличение доли лиц с инвалидностью, участвующих в мероприятиях</t>
  </si>
  <si>
    <t>Повышение уровня информирования населения о возможности вести здоровый образ жизни, увеличение доли лиц с инвалидностью, систематически занимающихся физической культурой и спортом</t>
  </si>
  <si>
    <t>Повышение информированности населения о деятельности в сфере социальной реабилитации и абилитации инвалидов и лиц с ограниченными возможностями здоровья</t>
  </si>
  <si>
    <t>всего по сфере "соц.защита"</t>
  </si>
  <si>
    <t>всего по сфере "культура"</t>
  </si>
  <si>
    <t>Деятельность направлена на помощь семьям с детьми-инвалидами в преодолении социально-психологической изолированности, содействие их социальной реабилитации и интеграции, самовыражению и самореализации без ограничений  общения с внешним миром.
Проведение серии инклюзивных творческих занятий по различным видам визуальных искусств направлено на  расширение спектра предоставляемых услуг населению в области культуры, повышение уровня оказания  услуг людям с инвалидностью.
Итогом этих занятий станут постоянные выставки работ по детскому рисунку «Мы – разные, мы - равные», а также презентация  совместных творческих  работ – анимационных фильмов серии «Мы – разные, мы - равные» с целью привлечь внимание общества к особенностям жизни людей с инвалидностью, продемонстрировать их потенциальные возможности.</t>
  </si>
  <si>
    <t>Министерство культуры, туризма и архивного дела Республики Коми</t>
  </si>
  <si>
    <t xml:space="preserve">Формирование и развитие творческого потенциала людей с инвалидностью средствами
творчества и искусства.
Создание условий для творческой самореализации (участие в выездных мероприятиях) инвалидов и лиц с ОВЗ
</t>
  </si>
  <si>
    <t>Оснащение необходимым оборудованием автоматизированного рабочего места незрячего специалиста, занимающегося изданием краеведческих книг шрифтом Брайля и пополнение прокатного фонда тифлофлешплееров для прослушивания «говорящих» книг</t>
  </si>
  <si>
    <t>Расширение спектра услуг библиотеки для маломобильного детского населения г. Сыктывкара.
Обеспечение доступности библиотечных фондов для семей с детьми - инвалидами.</t>
  </si>
  <si>
    <t>Создана единая региональная информационная система, содержащая сведения об инвалидах</t>
  </si>
  <si>
    <t>Администрация Главы республики Коми</t>
  </si>
  <si>
    <t>всего по сфере "занятость"</t>
  </si>
  <si>
    <t>2020 - 2023 гг.</t>
  </si>
  <si>
    <t>всего по сфере "спорт"</t>
  </si>
  <si>
    <t>2021-2023  гг.</t>
  </si>
  <si>
    <t xml:space="preserve">2021 г. </t>
  </si>
  <si>
    <t xml:space="preserve">Создание комфортной и развивающей среды для детей и взрослых с инвалидностью и тяжелыми множественными нарушениями развития для их социальной реабилитации, абилитации и адаптации. 
Реализация добровольческих инициатив, направленных на разносторон-нюю помощь лицам, детям и подросткам с инвалидностью. Вовлечение инвалидов в общественную жизнь, развитие коммуникаций с окружающими людьми.
Повышение уровня вовлеченности волонтерских движений в мероприятия организации социального обслуживания. 
Создание условий для оказания волонтерской помощи.
Расширение практики взаимодействия учреждений социального обслуживания с волонтёрскими организациями.
Внедрение общих подхо-дов к формированию и работе добровольческих (волонтерских) объеди-нений. 
</t>
  </si>
  <si>
    <t>Анализ потребности семей с детьми, которым на первом году жизни установлена инвалидность, в социальном сопровождении</t>
  </si>
  <si>
    <t>Предоставление и повышение уровня предоставления услуг ранней помощи для детей-инвалидов и детей с ОВЗ</t>
  </si>
  <si>
    <t>4.3.1. Организация курсов повышения квалификации специалистов организаций социального обслуживания Республики Коми по вопросам реабилитации и социального сопровождения детей с особенностями развития (в т.ч. детей-инвалидов), внедрения современных реабилитационных методик в системе ранней помощи, по сопровождаемому проживанию</t>
  </si>
  <si>
    <t>2021- 2023 гг.</t>
  </si>
  <si>
    <t>2021-2023 гг.(не менее 1 раза в год)</t>
  </si>
  <si>
    <t>Формирование и поддержание в актуальном состоянии нормативной правовой и методической базы по организации ранней помощи в Республике Коми</t>
  </si>
  <si>
    <t>Формирование и поддержание в актуальном состоянии перечня организаций, предоставляющих услуги ранней помощи</t>
  </si>
  <si>
    <t>Поддержание в актуальном состоянии нормативной базы по порядку предоставления услуг ранней помощи; увеличение количества детей в возрасте до 3 лет, охваченных услугами ранней помощи</t>
  </si>
  <si>
    <t xml:space="preserve">3.2.1. Разработка (при необходимости) и утверждение нормативных правовых и распорядительных актов по организации служб ранней помощи </t>
  </si>
  <si>
    <t>Информационно – мето-дические материалы спо-собствуют эффективной организации системы ранней помощи детям от 0 до 3 лет; Порядок межведомственного взаимодействия послужит развитию системы раннему выявлению</t>
  </si>
  <si>
    <t>20120- 2023 гг.</t>
  </si>
  <si>
    <t>по сферее "здравоохранения" : * - в пределах средств, предусмотренных на текущую деятельность</t>
  </si>
  <si>
    <t>Министерство здравоохранения Республики Коми*</t>
  </si>
  <si>
    <t xml:space="preserve">Министерство здравоохранения
Республики Коми *,
медицинские организации
Республики Коми 
</t>
  </si>
  <si>
    <t>Министерство здравоохранения Республики Коми *</t>
  </si>
  <si>
    <t>Увеличение доли выпуск-ников 9 и 11 классов, из числа детей-инвалидов и лиц с ограниченными возможностями здоровья, охваченных профориентационной работой, в общей численности выпускников 9 и 11 классов, из числа детей-инвалидов и лиц с ограниченными возможностями здоровья Республики Коми, на 10% ежегодно</t>
  </si>
  <si>
    <t>Организация деятельности трудовых мастерских на базе организаций социаль-ного обслуживания Республики Коми</t>
  </si>
  <si>
    <t>2.1.1. Организация межведомственного взаимодействия по вопросам профессиональной ориентации инвалидов и лиц с ограниченными возможностями здоровья</t>
  </si>
  <si>
    <t>3.2.6. Организация работы по утверждению локальных актов, регламентирующих работу организаций, предоставляющих услуги ранней помощи в Республике Коми</t>
  </si>
  <si>
    <t>Приобретение компьютерной техники, оргтехники и программного обеспечения, диагностического, реабилитационного и адаптационного оборудования для оснащения регионального ресурсного центра комплексного сопровождения детей с РАС</t>
  </si>
  <si>
    <t xml:space="preserve">Приобретение компьютерной техники, оргтехники и программного обеспечения, диагностического, реабилитационного и адаптационного оборудования для оснащения регионального ресурсного центра комплексного сопровождения детей с кохлеарной имплантацией  </t>
  </si>
  <si>
    <t>Повышение уровня профессиональной компетентности не менее 5 специалистов Регионального ресурного центра для детей с РАС</t>
  </si>
  <si>
    <t>Повышение уровня профессиональной компетентности не менее 5 специалистов Регионального ресурного центра для детей с кохлеарной имплантацией</t>
  </si>
  <si>
    <t>Повышение уровня профессиональной компетентности образовательных организаций, обеспечивающих осуществление мероприятий по психолого-педагогической реабилитации детей с ОВЗ и детей-инвалидов (не менее 10 человек ежегодно)</t>
  </si>
  <si>
    <t>всего по сфере "образование"</t>
  </si>
  <si>
    <t>1. Определение потребности инвалидов, в том числе детей-инвалидов, в реабилитационных и абилитационных услугах, услугах ранней помощи, получении услуг в рамках сопровождаемого проживания в Республике Коми</t>
  </si>
  <si>
    <t xml:space="preserve">Министерство труда, занятости и социальной защиты Республики Коми, Министерство образования, науки и молодежной политики Республики Коми, Министерство здравоохранения Республики Коми, Министерство культуры, туризма и архивного дела Республики Коми, Министерство физической культуры и спорта Республики Коми  </t>
  </si>
  <si>
    <t xml:space="preserve">Министерство труда, занятости и социальной защиты Республики Коми, Министерство образования, науки и молодежной политики Республики Коми, Министерство здравоохранения Республики Коми, Министерство культуры, туризма и архивного дела Республики Коми, Министерство физической культуры и спорта Республики Коми  
</t>
  </si>
  <si>
    <t>Создание реестра имеющихся ресурсов в рамках формирования системы комплексной реабилитации или абилитации инвалидов и детей-инвалидов (ак-туализация ежегодно)</t>
  </si>
  <si>
    <t>Министерство здравоохранения Республики Коми,Министерство образования, науки и молодежной политики Республики Коми, Министерство труда, занятости и социальной защиты Республики Коми</t>
  </si>
  <si>
    <t xml:space="preserve">1.2.2. Организация деятельности консультативных пунктов, направленных на оказание психолого-педагогической, диагностической, консультативной помощи родителям с детьми дошкольного возраста, в том числе от 0 до 3 лет </t>
  </si>
  <si>
    <r>
      <t>1.3.</t>
    </r>
    <r>
      <rPr>
        <b/>
        <sz val="11"/>
        <rFont val="Times New Roman"/>
        <family val="1"/>
        <charset val="204"/>
      </rPr>
      <t xml:space="preserve"> Мероприятия по определению потребности в получении услуг в рамках сопровождаемого проживания инвалидов</t>
    </r>
  </si>
  <si>
    <t>2. формирование условий для повышения уровня профессионального развития и занятости, включая сопровождаемое содействие занятости, инвалидов, в том числе детей-инвалидов, в Республике Коми</t>
  </si>
  <si>
    <t xml:space="preserve">1.2.2. </t>
  </si>
  <si>
    <t xml:space="preserve">Министерство образования, науки и молодежной политики Республики Коми
</t>
  </si>
  <si>
    <t>Поддержка функционирования профессиональных образовательных организаций, осуществляющих инклюзивное профессиональное образование инвалидов и лиц с ОВЗ в Республике Коми, с целью создания условий для успешного профессионального самоопределения и социализации инвалидов и лиц с ОВЗ через систему среднего профессионального образования</t>
  </si>
  <si>
    <t>2.2. Мероприятия по формированию условий для повышения уровня занятости, включая сопровождаемое содействие занятости, инвалидов, в том числе детей-инвалидов</t>
  </si>
  <si>
    <t>2.2.1. Организация  сопровождения инвалидов при трудоустройстве</t>
  </si>
  <si>
    <t>Создание условий для эффективного трудоустройства инвалидов</t>
  </si>
  <si>
    <t>Приложение № 2 к Региональной программе</t>
  </si>
  <si>
    <t>Помощь в самореализации путем содействия в трудоустройстве</t>
  </si>
  <si>
    <t xml:space="preserve">Министерство образования, науки и молодежной политики Республики Коми
</t>
  </si>
  <si>
    <t xml:space="preserve">Министерство образования, науки и молодежной политики Республики Коми, </t>
  </si>
  <si>
    <t>3.1.1. Совершенствование методической базы по орга-низации системы комплексной реабилитации и абилитации инвалидов, детей-инвалидов; разработка и распространение информационно – методических материалов по организации системы комплексной реабилитации и абилитации инвалидов, в том числе детей-инвалидов</t>
  </si>
  <si>
    <t xml:space="preserve">Министерство труда, занятости и социальной защиты Республики Ко-ми, Министерство образования, науки и молодежной политики Республики Коми, Министерство здравоохранения Республики Коми, Министерство физической культуры и спорта Республики Коми, Министерство культуры, туризма и архивного дела Республики Коми
</t>
  </si>
  <si>
    <t>Министерство труда, занятости и социальной защиты Республики Ко-ми, Министерство образования, науки и молодежной политики Республики Коми, Министерство здравоохранения Республики Коми, Министерство физической культуры и спорта Республики Коми, Министерство культуры, туризма и архивного дела Республики Коми</t>
  </si>
  <si>
    <t>Министерство труда, занятости и социальной защитыРеспублики Коми</t>
  </si>
  <si>
    <t>Министерство труда, занятости и социальной защиты Республики Ко-ми, Министерство здравоохранения Республики Коми,
Министерство образования, науки и молодежной политики Республики Коми</t>
  </si>
  <si>
    <t xml:space="preserve">3.2.3. Разработка, утверждение, актуализация (при необходимости) отраслевых порядков предоставления услуг ранней помощи </t>
  </si>
  <si>
    <t xml:space="preserve">Министерство труда, занятости и социальной защиты Республики Коми, Министерство здравоохранения Республики Коми, Министерство образования, науки и молодежной политики Республики Коми </t>
  </si>
  <si>
    <t>3.2.4. Осуществление приема детей Домами ребенка для предоставления услуг комплексной ранней помощи</t>
  </si>
  <si>
    <t>Министерство труда, занятости и социальной защиты Республики Коми, Министерство здравоохранения Республики Коми,
Министерство образования, науки и молодежной политики Республики Коми</t>
  </si>
  <si>
    <t>3.3. Мероприятия по формированию и поддержанию в актуальном состоянии нормативной правовой и методической базы по организации сопровождаемого проживания в Республике Коми</t>
  </si>
  <si>
    <r>
      <t>Министерство труда, занятости и социальной защиты Республики Коми, Министерство здравоохранения Республики Коми</t>
    </r>
    <r>
      <rPr>
        <i/>
        <sz val="11"/>
        <rFont val="Times New Roman"/>
        <family val="1"/>
        <charset val="204"/>
      </rPr>
      <t>,</t>
    </r>
    <r>
      <rPr>
        <sz val="11"/>
        <rFont val="Times New Roman"/>
        <family val="1"/>
        <charset val="204"/>
      </rPr>
      <t xml:space="preserve">
Министерство образования, науки и молодежной политики Республики Коми
</t>
    </r>
  </si>
  <si>
    <t xml:space="preserve">4.1.2. Переоснащение региональных сосудистых центров и первичных сосудистых отделений, в том числе оборудованием для ранней медицинской реабилитации (в рамках реализации Региональной программы Республика Коми "Борьба с сердечно - сосудистыми заболеваниями на 2019 - 2024 годы") </t>
  </si>
  <si>
    <t>4.1.3. Введение в условиях дневных стационаров медицинских организаций койки по профилю «медицинская реабилитация» для пациентов старше 18 лет с нарушением функции центральной нервной системы, функции периферической нервной системы, функций опорно-двигательного аппарата</t>
  </si>
  <si>
    <t>4.1.4. Получение медицинскими организациями лицензий на осуществление медицинской деятельности по медицинской реабилитации</t>
  </si>
  <si>
    <t>4.1.5. Организация обучения детей с инвалидностью и ограниченными возможностями здоровья в общеобразовательных организациях по адаптированным общеобразовательным программам и индивидуальным учебным планам с учетом индивидуальных особенностей детей с инвалидностью и ограниченными возможностями здоровья</t>
  </si>
  <si>
    <t xml:space="preserve">4.1.6. Осуществление психолого-педагогической помощи и сопровождения детей с расстройством аутистического спектра и сложной структурой дефекта на базе Регионального ресурсного центра комплексного сопровождения детей с РАС (ГУ РК «Рес-публиканский центр психолого-педагогической, медицинской и социальной помощи») </t>
  </si>
  <si>
    <t xml:space="preserve">4.1.10. Реализация проекта по социально-бытовой адаптации инвалидов (детей-инвалидов) на базе учреждений социального обслуживания Республики Коми </t>
  </si>
  <si>
    <t xml:space="preserve">Приобретение вспомогательного оборудования для оснащения кабинета эрготерапии.
Увеличение объема и качества предоставляемых реабилитационных и абилитационных услуг для инвалидов
</t>
  </si>
  <si>
    <t>Повышение эффективности реабилитационных мероприятий для детей с ОВЗ, увеличение объема и качества предоставляемых реабилитационных услуг инвалидам. Приобретение реабилитационного и адаптационного оборудования для оснащения центра</t>
  </si>
  <si>
    <t>Увеличение численности лиц с ограниченными возможностями здоровья и инвалидов, включая детей-инвалидов, занимающихся физической культурой и спортом</t>
  </si>
  <si>
    <t>2121-2023 гг.</t>
  </si>
  <si>
    <t xml:space="preserve">Министерство труда, занятости и социальной защиты Республики Коми, 
Министерство образования, науки и молодежной политики Республики Коми, Министерство здравоохранения Республики Коми,Министерство культуры, туризма и архивного дела Республики Коми,
Министерство физической культуры и спорта Республики Коми
</t>
  </si>
  <si>
    <t>Увеличение количества социально ориентированных НКО, расположенных на территории Республики Коми, включенных в региональную систему комплексной реабилитации и абилитации инвалидов</t>
  </si>
  <si>
    <t xml:space="preserve">Министерство труда, занятости и социальной защиты Республики Коми, Министерство образования, науки и молодежной политики Республики Коми,
Министерство здравоохранения Республики Коми *
</t>
  </si>
  <si>
    <t>2021 -2023 гг.</t>
  </si>
  <si>
    <t>2021 -2023 гг</t>
  </si>
  <si>
    <t xml:space="preserve">4.2.5. Реализация проекта «Студия раннего развития» для детей-инвалидов, детей с ОВЗ и их родителей  </t>
  </si>
  <si>
    <t>4.3. Мероприятия по подготовке кадров системы комплексной реабилитации и абилитации инвалидов, в том числе детей-инвалидов, ранней помощи, а также сопровождаемого проживания инвалидов</t>
  </si>
  <si>
    <t xml:space="preserve">Повышение уровня профессиональной компетентности и профессионального мастерства не менее 30 специалистов органи-заций социального обслуживания Республики Коми, занятых в сфере оказания услуг детям с особенностями развития (в т.ч. детям-инвалидам);
Повышение уровня профессиональной компетентности и профессионального мастерства не менее 30 специалистов учреждений социального обслуживания Республики Коми по вопросам внедрения со-временных реабилитационных методик в системе ранней помощи;
Повышение уровня профессиональной компетентности и профессионального мастерства не менее 100 специалистов учре-ждений социального обслуживания Республики Коми по вопросам
сопровождаемого проживания
</t>
  </si>
  <si>
    <t>Мероприятия, направленные на выполнение дополнительных задач региональной программы</t>
  </si>
  <si>
    <t>5.1.1.Организация и проведение физкультурных и физкультурно-оздоровительных мероприятий для лиц с инвалидностью</t>
  </si>
  <si>
    <t>5.1.2. Информирование населения республики о спортивных достижениях ведущих спортсменов-инвалидов республики на всероссийской и международной арене через средства массовой информации</t>
  </si>
  <si>
    <t xml:space="preserve">5.1.3. Информирование о деятельности организаций социального обслуживания Республики Коми в  сфере социальной реабилитации  и абилитации инвалидов и лиц с ограниченными возможностями здоровья </t>
  </si>
  <si>
    <t xml:space="preserve">2021 - 202 гг. </t>
  </si>
  <si>
    <t xml:space="preserve">Министерство труда, занятости и социальной защиты Республики Коми,
Министерство образования, науки и молодежной политики Республики Коми,
Министерство здравоохранения Республики Коми,
Министерство культуры, туризма и архивного дела Республики Коми,
Министерство физической культуры и спорта Республики Коми
</t>
  </si>
  <si>
    <t xml:space="preserve"> Министерство труда, занятости и социальной защиты Республики Коми</t>
  </si>
  <si>
    <t>Ожидаемый результат реализации мероприятия</t>
  </si>
  <si>
    <t xml:space="preserve">1.3.1. Патронаж с проведением анкетирования инвалидов и детей-инвалидов (в т.ч. оценка ограничений основных категорий жизнедеятельности инвалида (ребенка-инвалида) и нарушенных функций организма, определенных в индивидуальной программе реабилитации или абилитации инвалида </t>
  </si>
  <si>
    <t>1.3.2. Выявление потенциальных получателей услуг сопровождаемого проживания, диагностирование уровня их подготовленности и ориентированности на самостоятельное сопровождаемое проживание, разработка и реализация индивидуальных программ   реабилитации</t>
  </si>
  <si>
    <t>Выявление, формирование базы данных, документальное оформление, мониторинг и диагностика  кандидатов для подготовки к учебному (тренировочному) сопровождаемому проживанию инвалидов (получателей социальных услуг)</t>
  </si>
  <si>
    <t>Формирование и поддержание в актуальном состоянии нормативной правовой и методической базы по организации системы комплексной реабилитации и абилитации инвалидов, в том числе детей-инвалидов, а также ранней помощи, сопровождаемого проживания инвалидов в Республике Коми</t>
  </si>
  <si>
    <t xml:space="preserve">Систематизирована информация об опыте оказания услуг в рамках сопровождаемого проживания, о видах оказанной помощи инвалидам, в том числе детям-инвалидам, а также членам их семей. на территории Республики Коми. 
- Проведен анализ опыта работы, выявлены эффективные практики работы для дальнейшего развития.
</t>
  </si>
  <si>
    <t>Семьи,  в которых проживают граждане с ментальными нарушениями будут обладать актуальной информацией о возможности получения услуг в рамках сопровождаемого проживания</t>
  </si>
  <si>
    <t>1.1.1.             1.1.2.</t>
  </si>
  <si>
    <t>Повышение уровня про-фессиональной компе-тентности и профессио-нального мастерства 3-х специалистов ГБУ РК «Республиканский Печорский дом-интернат для престарелых и инвалидов».</t>
  </si>
  <si>
    <t>Повышение уровня про-фессиональной компе-тентности и профессио-нального мастерства 1-го специалиста ГБУ РК «Республиканский Интинский дом-интернат для престарелых и инвалидов».</t>
  </si>
  <si>
    <t>4.4. Мероприятия по формированию условий для развития сопровождаемого проживания инвалидов</t>
  </si>
  <si>
    <t>4.4.2. Создание и развитие мероприятий в рамках ор-ганизации сопровождаемого проживания 
молодых людей с ментальной инвалидностью</t>
  </si>
  <si>
    <t>Приобретение дополнительного оборудования для про-ведения занятий по обучению навыков в быту.</t>
  </si>
  <si>
    <t>4.4.3. Организация соци-ального сопровождения инвалидов</t>
  </si>
  <si>
    <t>Приобретение вспомогательного оборудования для социально-бытовой адаптации не менее чем для 6 стационарных учреждений социального обслуживания.
Увеличение количества инвалидов, прошедших обучение по социально-бытовой адаптации.</t>
  </si>
  <si>
    <t xml:space="preserve">1.1.2. Анализ ресурсной базы системы реабилитации и абилитации инвалидов и детей-инвалидов.
Подготовка и актуализация реабилитационного паспорта субъекта Российской Федерации, реабилитаци-онного паспорта организаций, предоставляющих услуги по реабилитации и абилитации инвалидам и детям-инвалидам
</t>
  </si>
  <si>
    <t xml:space="preserve">1.1.3. Создание персонифицированного учета потребностей инвалидов, в том числе детей-инвалидов, нуждающихся в реабилитационных и абилитационных услугах </t>
  </si>
  <si>
    <t>1.1.4. Распространение среди населения информационных материалов по возможно более раннему выявлению признаков нарушения функций организма, в том числе психических, с целью оказания ранней помощи и профилактики инвалидности. Проведение круглых столов, мастер-классов, тренингов, дней открытых дверей в медицинских организациях, предоставляющих реабилитационные и абилитационные услуги. Создание и актуализация данных раздела «Медицинская реабилитация и абилитация» на сайтах медицинских организаций, реализующих услуги по медицинской реабилитации и абилитации</t>
  </si>
  <si>
    <t xml:space="preserve">3.3.1. Организация
работы по утверждению
локальных актов
регламентирующих работу учреждений социального обслуживания Республики Коми в рамках сопровождаемого проживания </t>
  </si>
  <si>
    <t xml:space="preserve">4.1.13. Организация деятельности кабинета эрготерапии по реабилитации инвалидов с нарушением двигательной функции верхних конечностей </t>
  </si>
  <si>
    <t xml:space="preserve">4.1.16.Услуга «Социальная няня на дому» </t>
  </si>
  <si>
    <t xml:space="preserve">4.1.19. Обеспечение участия во всероссийских фестивалях инвалидного спорта и спартакиадах </t>
  </si>
  <si>
    <t xml:space="preserve">4.1.20. Привлечение инвалидов, в том числе детей-инвалидов, к участию в культурно-массовых, спортивных мероприятиях, фестивалях, конкурсах творчества </t>
  </si>
  <si>
    <t xml:space="preserve">4.1.21. Организация деятельности пунктов проката технических средств реабилитации для инвалидов на базе организаций соци-ального обслуживания Республики Коми: обучение инвалидов
навыкам ухода, подбору и 
пользованию техническими 
средствами реабилитации, 
реабилитационным навыкам
</t>
  </si>
  <si>
    <t>4.1.22.   Реализация мероприятий по социальной реабилитации и абилитации инвалидов (детей-инвалидов)</t>
  </si>
  <si>
    <t>4.1.23. Организация социального сопровождения инвалидов</t>
  </si>
  <si>
    <t>4.1.24. Организация деятельности групп кратковременного дневного пребывания детей - инвалидов</t>
  </si>
  <si>
    <t xml:space="preserve"> 4.1.25. Организация работы Творческой студии визуальных искусств  «Мультмозаика» в рамках деятельности АУ РК «Комикиновидеопрокат» </t>
  </si>
  <si>
    <t xml:space="preserve"> 4.1.26. Реализация проекта «Читай с Маршаковкой» для семей с маломобильными детьми-инвалидов в рамках 
поддержки семей, имеющих детей-инвалидов (ГБУ РК «Национальная детская библиотека Республики Коми им. С.Я. Маршака») </t>
  </si>
  <si>
    <t>4.1.27. Реализация цикла культурно-досуговых, развивающих и информационных библиотечных мероприятий для инвалидов и детей-инвалидов в рамках деятельности Инклюзивного библиотечного театра «Серебряный театр» и
Центра социокультурной реабилитации детей-инвалидов и информационной поддержки семей, имеющих детей-инвалидов «Совёнок» (ГБУ РК «Специальная библиотека для слепых Республики Коми им. Луи Брайля»)</t>
  </si>
  <si>
    <t xml:space="preserve">4.1.30.Создание единой региональной информационной системы, содержащей сведения об инвалидах, ее модернизация и техническое сопровождение </t>
  </si>
  <si>
    <t xml:space="preserve">4.1.32.  Проведение мониторинга
ситуации по сопровождению семей, имеющих детей, которым на первом году жизни установлена инвалидность
</t>
  </si>
  <si>
    <t xml:space="preserve">4.1.33. Включение в региональную систему комплексной реабилитации и абилитации инвалидов (в т.ч. детей-инвалидов) социально ориентированных некоммерческих организаций
</t>
  </si>
  <si>
    <t xml:space="preserve">4.2.6. Реализация программы «Малышок» по развитию ранней помощи    </t>
  </si>
  <si>
    <t xml:space="preserve">4.2.8. Реализация комплексной программы по оказанию услуг ранней помощи детям-инвалидам в возрасте от 0 до 3 лет и их семьям «Карапузы»  </t>
  </si>
  <si>
    <t>Выявление потребностей инвалидов (детей-инвалидов) в получении социальных услуг, нуждающихся в сопровождаемом проживании,  для реализации мероприятий по устранению обстоятельств, которые ухудшают условия жизнедеятельности и сохранение пребывания в первичной, благоприятной среде, выработки навыков, обеспечивающей максимально возможную самостоятельность в реализации основных жизненных потребностей (организация быта, досуга, общения) и адаптации к самостоятельной жизни.</t>
  </si>
  <si>
    <t xml:space="preserve">3.3.2. Мониторинг, разработка, утверждение нормативных правовых и распорядительных актов по организации сопровождаемого проживания инвалидов в Республике Коми
</t>
  </si>
  <si>
    <t>3.3.4.Разработка и поддержание в актуальном состоянии буклетов, флайеров о возможности полуения услуг в рамках сопровождаемого проживания</t>
  </si>
  <si>
    <t>3.3.3. Анализ ресурсов, региональных практик по оказанию помощи инвалидам, в том числе детям-инвалидам, а также членам их семей</t>
  </si>
  <si>
    <t>1.1.5.</t>
  </si>
  <si>
    <t>1.1.1, 1.1.2.</t>
  </si>
  <si>
    <t xml:space="preserve">1.1.1, 1.1.2. </t>
  </si>
  <si>
    <t>Министерство здравоохранения Республики Коми *, Министерство образования, науки и молодежной политики Республики Коми, Министерство труда, занятости и социальной защиты Республики Коми</t>
  </si>
  <si>
    <t>Всего по мероприятияю 1.2.:</t>
  </si>
  <si>
    <t>Всего по мероприятию 1.1.:</t>
  </si>
  <si>
    <t>Всего по мероприятию 1.3.:</t>
  </si>
  <si>
    <t xml:space="preserve">2.1.4. Социальная адаптация безработных инвалидов на рынке труда </t>
  </si>
  <si>
    <t>2.1.5. Оказание услуг по предоставлению среднего профессионального образования лицам с инвалидностью и ограниченными возможностями здоровья</t>
  </si>
  <si>
    <t>2.1.7.Функционирование базовой профессиональной образовательной организации, обеспечивающей поддержку республиканской системы инклюзивного профессионального образования инвалидов</t>
  </si>
  <si>
    <t>Всего по мероприятию 2.1.:</t>
  </si>
  <si>
    <t xml:space="preserve">2.2.2. Организация специализированных ярмарок вакансий для инвалидов </t>
  </si>
  <si>
    <t xml:space="preserve">2.2.3. Квотирование рабочих мест для приема на работу инвалидов </t>
  </si>
  <si>
    <t xml:space="preserve">2.2.4. Организация регионального этапа Национального чемпионата по профессиональному мастерству для людей с инвалидностью «Абилимпикс» и мероприятий по последующему трудоустройству выпускников-инвалидов-участников чемпионата </t>
  </si>
  <si>
    <t>2.2.5. .Оказание содействия безработным гражданам с инвалидностью в трудоустройстве в рамках социального сопровождения</t>
  </si>
  <si>
    <t xml:space="preserve">2.2.6. Организация профильных смен для детей с инвалидностью и детей с ограниченными возможностями здоровья в рамках детской оздоровительной кампании </t>
  </si>
  <si>
    <t xml:space="preserve">2.2.7. Реализация дополнительных общеобразовательных программ для детей с инвалидностью </t>
  </si>
  <si>
    <t>Всего по мероприятию 2.2.:</t>
  </si>
  <si>
    <t>по сфере "образование"</t>
  </si>
  <si>
    <t>3. Формирование и поддержание в актуальном состоянии нормативной правовой и методической базы по организации системы комплексной реабилитации и абилитации инвалидов, в том числе детей-инвалидов, а также ранней помощи, сопровождаемого проживания в Республике Коми</t>
  </si>
  <si>
    <t>3.1.4. Формирование банка эффективных технологий и методик работы по социальной реабилитации и абилитации инвалидов, в том числе детей-инвалидов</t>
  </si>
  <si>
    <t>Всего по мероприятию 3.1.:</t>
  </si>
  <si>
    <t>всего по мероприятию 3.2.:</t>
  </si>
  <si>
    <t>Формирование
и поддержание
в актуальном
состоянии локальных актов,
регламентирующих работу организаций социального обслуживания Республики Коми в рамках организации сопровождаемого проживания</t>
  </si>
  <si>
    <t>Всего по мероприятию 3.3.:</t>
  </si>
  <si>
    <t>4. Формирование условий для развития системы комплексной реабилитации и абилитации инвалидов, в том числе детей-инвалидов, а также ранней помощи, сопровождаемого проживания в Республике Коми</t>
  </si>
  <si>
    <t>1.1.1., 1.1.2</t>
  </si>
  <si>
    <t>1..1.1., 1.1.2</t>
  </si>
  <si>
    <t>4.1.11. Внедрение мероприятий по нейропсихологической реабилитации и абилитации детей-инвалидов</t>
  </si>
  <si>
    <t>4.1.12.Организация и проведение учреждениями социального обслуживания Республики Коми интегративных мероприятий по социокультурной реабилитации с участием инвалидов, в том числе детей-инвалидов</t>
  </si>
  <si>
    <t xml:space="preserve">4.1.28. Реализация программы по адаптации культурного пространства людей с инвалидностью по зрению «Мир на кончиках пальцев» и «Мир наших глаз» на базе ГБУ РК «Специальная библиотека для слепых Республики Коми им. Луи Брайля» </t>
  </si>
  <si>
    <t>Увеличение охвата мероприятиями (услугами) в части социокультурной реабилитации числа людей (детей) с инвалидностью</t>
  </si>
  <si>
    <t>Повышения уровня по реабилитации и (или) абилитации инвалидов, в том числе детей-инвалидов, в различных сферах деятельности, оказание услуг ранней помощи, организацию сопровождаемого проживания инвалидов</t>
  </si>
  <si>
    <t>Всего по мероприятию 4.1.:</t>
  </si>
  <si>
    <t>Всего по мероприятию 4.2.:</t>
  </si>
  <si>
    <t>4.3.2. Организация курсов повышения квалификации специалистов Регионального ресурного центра для детей с РАС, обеспечивающих осуществление мероприятий по психолого-педагогической реабилитации детей-инвалидов, оказанию услуг ранней помощи</t>
  </si>
  <si>
    <t xml:space="preserve">4.3.3. Организация курсов повышения квалификации специалистов Регионального ресурного центра для детей с кохлеарной имплантацией, обеспечивающих осуществление мероприятий по психолого-педагогической реабилитации детей-инвалидов  </t>
  </si>
  <si>
    <t xml:space="preserve">4.3.4. Обучение педагогов и специалистов образовательных организаций, обеспечивающих осуществление мероприятий по психолого-педагогической реабилитации детей с ОВЗ и детей-инвалидов </t>
  </si>
  <si>
    <t>4.3.5. Введение в штат медицинских организаций и укомплектование должностей медицинского реабилитолога в соответствии с приказом Минздрава РФ от 20 декабря 2012 года № 1183н «Об утверждении Номенклатуры должностей медицинских работников и фармацевтических работников»</t>
  </si>
  <si>
    <t>4.3.6.Повышение квалификации и тематическое усовершенствование специалистов учреждений здравоохранения, участвующих в оказании медицинской помощи по медицинской реабилитации. Подготовка специалистов мультидисциплинарных бригад по медицинской реабилитации в учреждениях здравоохранения</t>
  </si>
  <si>
    <t>4.3.7. Обучающие мероприятия и инструктирование специалистов государственных и муниципальных учреждений в сфере культуры в части социокультурной реабилитации, включая повышение квалификации, участие в семинарах, конференциях</t>
  </si>
  <si>
    <t>4.3.8. Анализ укомплектованности специальных (коррекционных) образовательных организаций специалистами дефектологического профиля</t>
  </si>
  <si>
    <t>Повышение уровня профессиональной компетенции  и профессионального мастерства не менее 30-ти специалистов учреждений социального обслуживания, занятых в сфере оказания услуг детям с особенностями развития (в т.ч. детям-инвалидам), повышение качества реабилитационных и абилитационных мероприятий для детей данной категории</t>
  </si>
  <si>
    <t>4.3.10. Обучение специалистов ГБУ РК «Республиканский Печорский дом-интернат для престарелых и инвалидов» на курсах повышения квалификации «Специалист по реабилитационной работе в социальной сфере» (72 часа)</t>
  </si>
  <si>
    <t>4.3.11.Дистанционное обучение (повышение квалификации) специалистов ГБУ РК «Республиканский Интинский дом-интернат для престарелых и инвалидов» по направлению «Сестринское дело в терапии» (160 часов)</t>
  </si>
  <si>
    <t>4.3.12. Дистанционное обучение (повышение квалификации) специалистов ГБУ РК «Республиканский Интинский дом-интернат для престарелых и инвалидов» по направлению «Специалист по социальной работе в социальной сфере» (72 часа)</t>
  </si>
  <si>
    <t>4.3.13. Дистанционное обучение (повышение квалификации) специалистов отделения реабилитации лиц, детей и подростков с ограниченными умственными и физическими возможностями ГБУ РК «ЦСЗН г. Усинска» по направлению «Нейропсихология детского возраста» (144 часа)</t>
  </si>
  <si>
    <t xml:space="preserve">4.3.9. Организация курсов повышения квалификации для специалистов учреждений социального обслуживания по теме: "Организация сопровождаемого проживания для лиц с инвалидностью" на базе ГБУ РК "Региональный центр развития социальных технологий" (16 часов) </t>
  </si>
  <si>
    <t>4.3.14. Обучение специалистов ГБУ РК «ЦСЗН г. Сосногор-ска» на онлайн курсах повы-шения квалификации «Со-циальное обслуживание в целях нормализации условий жизнедеятельности» (120 часов)</t>
  </si>
  <si>
    <t>4.3.15. Обучение специалистов ГБУ РК «Региональный центр развития социальных технологий», ГБУ РК «ЦСЗН г. Сыктывкара» по теме «Со-провождаемое проживание инвалидов, современные технологии» (40 часов)</t>
  </si>
  <si>
    <t>4.3.16. Обучение специалистов ГБУ РК «Региональный центр развития социальных технологий», ГБУ РК «ЦСЗН Княжпогостского района» по теме «Технология кейс менеджмента в Ранней помощи детям и семьям» (40 часов)</t>
  </si>
  <si>
    <t>4.3.17. Обучение на курсах повышения квалификации специалистов ГБУ РК «ЦСЗН г. Усинска» по теме «Мозжеч-ковая стимуляция. Обучение» (72 часа)</t>
  </si>
  <si>
    <t xml:space="preserve">4.3.19. Проведение семинаров-практикумов для специалистов учреждений социального обслуживания Республики Коми специалистами «тренерами» по внедрению новых технологий и методик по социальной реабилитации и абилитации </t>
  </si>
  <si>
    <t>2021- 2023 гг</t>
  </si>
  <si>
    <t>4.3.18. обучение специалистов органов службы занятости по программам повышения квалификации и профессиональной переподготовки, в том числе по применению методик по реабилитации и абилитации инвалидов</t>
  </si>
  <si>
    <t>Повышение уровня профессиональной компетентности и профессионального мастерства не менее 20 специалистов органов службы занятости в сфере оказания реабилитационных и абилитационных услуг по профессиональной реабилитации или абилитации инвалидов (детей-инвалидов)</t>
  </si>
  <si>
    <t>Повышение уровня профессиональной компетентности и профессионального ма-стерства 1-го специалиста</t>
  </si>
  <si>
    <t>Повышение уровня профессиональной компетентности и профессионального мастерства 5-ти специалистов</t>
  </si>
  <si>
    <t>Повышение уровня про-фессиональной компе-тентности и профессио-нального мастерства 1-го специалиста ГБУ РК «Республиканский Интинский дом-интернат для престарелых и инвалидов»</t>
  </si>
  <si>
    <t>Всего по мероприятию 4.3.:</t>
  </si>
  <si>
    <t>Всего по мероприятию 4.4.:</t>
  </si>
  <si>
    <t>4.4.1 Реализация проекта по социально-бытовой адаптации инвалидов в рамках подготовки к сопровождаемому проживанию на базе стационарных учреждений социального обслуживания</t>
  </si>
  <si>
    <t>1.1.4.</t>
  </si>
  <si>
    <t>Всего по мероприятию 5:</t>
  </si>
  <si>
    <t>ИТОГО В СФЕРЕ ИНФОРМАЦИЯ И СВЯЗЬ</t>
  </si>
  <si>
    <t>ИТОГО В СФЕРЕ КУЛЬТУРА</t>
  </si>
  <si>
    <t>ИТОГО В СФЕРЕ СПОРТ</t>
  </si>
  <si>
    <t>ИТОГО в СФЕРЕ ОБРАЗОВАНИЕ</t>
  </si>
  <si>
    <t>4.1.29. Организация и проведение социально-культурной акции «Дни белой трости»; реализация проектов по библиотечно-информационному, музейному обслуживанию инвалидов и маломобильных групп населения и организации досуга, проведение культурно-массовых мероприятий с участием людей (детей) с инвалидностью, организация кружковой работы в учреждениях  культуры</t>
  </si>
  <si>
    <t>4.1.31. Проведение обучения специалистов, обеспечивающих осуществление мероприятий по реабилитации и (или) абилитации инвалидов, в том числе детей-инвалидов</t>
  </si>
  <si>
    <t>ИТОГО В СФЕРЕ ЗАНЯТОСТЬ</t>
  </si>
  <si>
    <t xml:space="preserve"> ИТОГО В СФЕРЕ СОЦ.ЗАЩИТА</t>
  </si>
  <si>
    <t xml:space="preserve">ИТОГО по программе:  </t>
  </si>
  <si>
    <t>ИТОГО по программе (по всем сферам)</t>
  </si>
  <si>
    <t xml:space="preserve">Министерство здравоохранения Республики Коми *, Министерство образования, науки и молодежной политики Республики Коми,  Министерство труда, занятости и социальной защиты Республики Коми </t>
  </si>
  <si>
    <r>
      <t xml:space="preserve">1.2.3. Ведение статистического наблюдения за оказанием услуг ранней помощи по форме федерального статистического наблюдения о сведениях по ранней помощи детям целевой группы № 1-РП» </t>
    </r>
    <r>
      <rPr>
        <i/>
        <sz val="11"/>
        <rFont val="Times New Roman"/>
        <family val="1"/>
        <charset val="204"/>
      </rPr>
      <t xml:space="preserve"> </t>
    </r>
  </si>
  <si>
    <r>
      <t>Министерство труда, занятости и социальной защиты Республики Коми</t>
    </r>
    <r>
      <rPr>
        <i/>
        <sz val="11"/>
        <rFont val="Times New Roman"/>
        <family val="1"/>
        <charset val="204"/>
      </rPr>
      <t>,</t>
    </r>
    <r>
      <rPr>
        <sz val="11"/>
        <rFont val="Times New Roman"/>
        <family val="1"/>
        <charset val="204"/>
      </rPr>
      <t xml:space="preserve"> Министерство образования, науки и молодежной политики Республики Коми</t>
    </r>
  </si>
  <si>
    <t>2.1.3. Организация профессионального обучения и дополнительного профес-сионального образования безработных инвалидов, включая обучение в другой местности</t>
  </si>
  <si>
    <t xml:space="preserve">2.1.6. Повышение квалификации и профессиональной переподготовки преподавателей и руководителей профессиональных образовательных организаций, в том числе по применению методик по реабилитации и абилитации инвалидов </t>
  </si>
  <si>
    <r>
      <t xml:space="preserve">3.1.2. Проведение оценки региональной системы реабилитации и абилитации инвалидов и детей-инвалидов </t>
    </r>
    <r>
      <rPr>
        <i/>
        <sz val="11"/>
        <rFont val="Times New Roman"/>
        <family val="1"/>
        <charset val="204"/>
      </rPr>
      <t xml:space="preserve">- </t>
    </r>
  </si>
  <si>
    <t xml:space="preserve">Министерство труда, занятости и социальной защиты Республики Коми, Министерство здравоохранения Республики Коми,
Министерство образования, науки и молодежной политики Республики Коми
</t>
  </si>
  <si>
    <t xml:space="preserve">3.2.5. Осуществление информационного обеспечения мероприятий ранней помощи в Республике Коми; размещение на официальных сайтах органов ис-полнительной власти порядка оказания услуг ранней помощи, реестра органи-заций, оказывающих данную услугу </t>
  </si>
  <si>
    <t xml:space="preserve">4.1.7. Осуществление психолого-педагогической помощи и сопровождения глухих и слабослыщащих детей на базе Регио-нального ресурсного центра для детей с кохлеарной имплантацией  (ГОУ РК «Специальная (коррекционная) школа-интернат № 4» г. Сыктывкара) </t>
  </si>
  <si>
    <r>
      <t xml:space="preserve"> 4.1.8. Создание и оборудование «Комплексного реабилитационного центра для детей-инвалидов» на базе ГБУ РК «Реабилитационный центр для детей и подростков с ограниченными возможностями имени 
И. П. Морозова» </t>
    </r>
    <r>
      <rPr>
        <i/>
        <sz val="11"/>
        <rFont val="Times New Roman"/>
        <family val="1"/>
        <charset val="204"/>
      </rPr>
      <t xml:space="preserve">
</t>
    </r>
  </si>
  <si>
    <r>
      <t xml:space="preserve">4.1.9. Создание и оборудование «Комплексного реабилитационного центра для людей с инвалидностью» на базе ГБУ РК «Республиканский социально-оздоровительный центр «Максаковка» </t>
    </r>
    <r>
      <rPr>
        <sz val="11"/>
        <color rgb="FFFF0000"/>
        <rFont val="Times New Roman"/>
        <family val="1"/>
        <charset val="204"/>
      </rPr>
      <t/>
    </r>
  </si>
  <si>
    <t xml:space="preserve">4.1.14. Реализация проекта по социально-бытовой адаптации «Я познаю мир» для детей-инвалидов и детей с ОВЗ </t>
  </si>
  <si>
    <r>
      <t xml:space="preserve"> 4.1.15. Реализация программы по социально-бытовой и социально-трудовой адаптации «Твой мир», с привлечением добровольческих организаций</t>
    </r>
    <r>
      <rPr>
        <i/>
        <sz val="11"/>
        <rFont val="Times New Roman"/>
        <family val="1"/>
        <charset val="204"/>
      </rPr>
      <t xml:space="preserve"> </t>
    </r>
  </si>
  <si>
    <t xml:space="preserve">4.1.17. Предоставление социальных услуг по организации досуга на добровольческой основе для детей и взрослых с ментальной инвалидностью и тяжелыми множественными нарушениями развития с привлечением добровольческих (волонтерских) организаций </t>
  </si>
  <si>
    <r>
      <t>4.1.18</t>
    </r>
    <r>
      <rPr>
        <i/>
        <sz val="11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 Организация деятельности «Групп кратковременного пребывания» для детей с ментальной инвалидностью</t>
    </r>
  </si>
  <si>
    <t xml:space="preserve">4.2.1.Организация деятельности 
межведомственной рабочей 
группы по вопросам развития ранней помощи в Республике
Коми
</t>
  </si>
  <si>
    <r>
      <t>4.2.7</t>
    </r>
    <r>
      <rPr>
        <i/>
        <sz val="11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 Создание кабинета «Сенсорной комнаты» для занятий и психолого-педагогического сопровождения детей – инвалидов  </t>
    </r>
  </si>
  <si>
    <t xml:space="preserve">Приобретение реабилитационного и адаптационного оборудования для оснащения кабинета «Сенсорной комнаты» на базе ГБУ РК «ЦСЗН г. Инты»
Увеличение объема и качества предоставления услуг психолого-педагогического сопро-вождения
детям – инвалидам, детям с ограниченными возможностями здоро-вья, находящихся в труд-ной жизненной ситуации
</t>
  </si>
  <si>
    <t xml:space="preserve">Приобретение реабилитационного и адаптационного оборудования для реализации программы «Малышок» по развитию ранней помощи </t>
  </si>
  <si>
    <t xml:space="preserve">Повышение качества и количества реа-билитационных услуг, психолого-педагогиче-ских коррекционных ме-роприятий для детей раннего возраста с ин-валидностью, детей с ОВЗ в возрасте до 4 лет и их родителей (не менее 1000 услуг в течение года); 
увеличение числа детей с инвалидностью, с ОВЗ в возрасте до 4 лет, получивших реабили-тационные психолого-педагогические услуги (не менее 20 детей ежегодно).
</t>
  </si>
  <si>
    <t>Организация деятельности на базе стационарного учреждения социального обслуживания групп кратковременного пребывания для детей с ментальной инвалидностью, воспитывающихся в семьях, с целью сохранения ребенка в семье и предотвраще-ния попадания его в интернатное учреждение.</t>
  </si>
  <si>
    <t>Увеличение количества инвалидов (в том числе детей-инвалидов), участвующих в интегративных мероприятиях по социокультурной реабилитации</t>
  </si>
  <si>
    <t xml:space="preserve">Приобретение вспомогательного оборудования для социально-бытовой адаптации не менее чем для 7-ми организаций социального обслуживания.
Увеличение количества инвалидов (детей-инвалидов), прошедших обучение по социально-бытовой адаптации
</t>
  </si>
  <si>
    <t>Увеличение объема и качества предоставляемых реабилитационных услуг инвалидам. Приобретение реабилитационного и адаптационного оборудования для оснащения центра</t>
  </si>
  <si>
    <t xml:space="preserve">всего по сфере "информатизация и связь"  </t>
  </si>
  <si>
    <t>Повышение уровня профессиональной компетентности и профессионального мастерства 1-го специалиста ГБУ РК «ЦСЗН г. Усинска».</t>
  </si>
  <si>
    <t>ИТОГО В СФЕРЕ ЗДРАВООХРАНЕНИЕ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</si>
</sst>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2" fontId="1" fillId="0" borderId="0" xfId="0" applyNumberFormat="1" applyFont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3" fillId="0" borderId="0" xfId="0" applyNumberFormat="1" applyFont="1" applyAlignment="1">
      <alignment horizontal="center"/>
    </xf>
    <xf numFmtId="0" fontId="4" fillId="0" borderId="0" xfId="0" applyFont="1" applyFill="1"/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justify" vertical="top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2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6" fillId="0" borderId="0" xfId="0" applyNumberFormat="1" applyFont="1" applyFill="1"/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22" xfId="0" applyFont="1" applyFill="1" applyBorder="1" applyAlignment="1">
      <alignment horizontal="center" vertical="top" wrapText="1"/>
    </xf>
    <xf numFmtId="2" fontId="4" fillId="0" borderId="2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/>
    <xf numFmtId="0" fontId="4" fillId="0" borderId="1" xfId="0" applyFont="1" applyFill="1" applyBorder="1"/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10" fillId="0" borderId="1" xfId="0" applyFont="1" applyFill="1" applyBorder="1"/>
    <xf numFmtId="2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2" fontId="4" fillId="0" borderId="1" xfId="0" applyNumberFormat="1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center" vertical="top"/>
    </xf>
    <xf numFmtId="2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8" fillId="0" borderId="25" xfId="0" applyFont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 vertical="top"/>
    </xf>
    <xf numFmtId="0" fontId="4" fillId="0" borderId="7" xfId="0" applyFont="1" applyFill="1" applyBorder="1" applyAlignment="1">
      <alignment horizontal="right" vertical="top"/>
    </xf>
    <xf numFmtId="0" fontId="4" fillId="0" borderId="9" xfId="0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right" wrapText="1"/>
    </xf>
    <xf numFmtId="2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6" fillId="0" borderId="3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Q298"/>
  <sheetViews>
    <sheetView tabSelected="1" zoomScale="69" zoomScaleNormal="69" workbookViewId="0">
      <selection activeCell="A192" sqref="A192"/>
    </sheetView>
  </sheetViews>
  <sheetFormatPr defaultRowHeight="15" x14ac:dyDescent="0.25"/>
  <cols>
    <col min="1" max="1" width="31.140625" customWidth="1"/>
    <col min="2" max="2" width="14" customWidth="1"/>
    <col min="3" max="3" width="22" customWidth="1"/>
    <col min="4" max="4" width="30.42578125" customWidth="1"/>
    <col min="5" max="5" width="13.28515625" customWidth="1"/>
    <col min="6" max="6" width="14.140625" customWidth="1"/>
    <col min="7" max="7" width="13.5703125" customWidth="1"/>
    <col min="8" max="8" width="13.85546875" customWidth="1"/>
    <col min="9" max="9" width="14.140625" customWidth="1"/>
    <col min="10" max="10" width="12.140625" customWidth="1"/>
    <col min="11" max="11" width="13.85546875" customWidth="1"/>
    <col min="12" max="12" width="11.85546875" customWidth="1"/>
    <col min="13" max="13" width="11.140625" customWidth="1"/>
    <col min="14" max="14" width="16" customWidth="1"/>
    <col min="15" max="15" width="16.140625" customWidth="1"/>
    <col min="16" max="16" width="10.85546875" customWidth="1"/>
    <col min="17" max="17" width="12.140625" customWidth="1"/>
    <col min="18" max="18" width="15.5703125" customWidth="1"/>
  </cols>
  <sheetData>
    <row r="1" spans="1:329" ht="39.75" customHeight="1" thickBot="1" x14ac:dyDescent="0.3">
      <c r="A1" s="70" t="s">
        <v>149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329" ht="16.5" thickBot="1" x14ac:dyDescent="0.3">
      <c r="A2" s="101" t="s">
        <v>0</v>
      </c>
      <c r="B2" s="101" t="s">
        <v>1</v>
      </c>
      <c r="C2" s="101" t="s">
        <v>2</v>
      </c>
      <c r="D2" s="101" t="s">
        <v>189</v>
      </c>
      <c r="E2" s="104" t="s">
        <v>10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1:329" ht="16.5" thickBot="1" x14ac:dyDescent="0.3">
      <c r="A3" s="102"/>
      <c r="B3" s="102"/>
      <c r="C3" s="102"/>
      <c r="D3" s="102"/>
      <c r="E3" s="102" t="s">
        <v>9</v>
      </c>
      <c r="F3" s="107" t="s">
        <v>8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</row>
    <row r="4" spans="1:329" ht="40.5" customHeight="1" thickBot="1" x14ac:dyDescent="0.3">
      <c r="A4" s="102"/>
      <c r="B4" s="102"/>
      <c r="C4" s="102"/>
      <c r="D4" s="102"/>
      <c r="E4" s="102"/>
      <c r="F4" s="86">
        <v>2021</v>
      </c>
      <c r="G4" s="87"/>
      <c r="H4" s="87"/>
      <c r="I4" s="88"/>
      <c r="J4" s="86">
        <v>2022</v>
      </c>
      <c r="K4" s="87"/>
      <c r="L4" s="87"/>
      <c r="M4" s="88"/>
      <c r="N4" s="86">
        <v>2023</v>
      </c>
      <c r="O4" s="87"/>
      <c r="P4" s="87"/>
      <c r="Q4" s="88"/>
      <c r="R4" s="92" t="s">
        <v>3</v>
      </c>
    </row>
    <row r="5" spans="1:329" ht="153" customHeight="1" thickBot="1" x14ac:dyDescent="0.3">
      <c r="A5" s="103"/>
      <c r="B5" s="103"/>
      <c r="C5" s="103"/>
      <c r="D5" s="103"/>
      <c r="E5" s="103"/>
      <c r="F5" s="52" t="s">
        <v>4</v>
      </c>
      <c r="G5" s="52" t="s">
        <v>5</v>
      </c>
      <c r="H5" s="52" t="s">
        <v>6</v>
      </c>
      <c r="I5" s="53" t="s">
        <v>7</v>
      </c>
      <c r="J5" s="54" t="s">
        <v>4</v>
      </c>
      <c r="K5" s="52" t="s">
        <v>5</v>
      </c>
      <c r="L5" s="52" t="s">
        <v>6</v>
      </c>
      <c r="M5" s="53" t="s">
        <v>7</v>
      </c>
      <c r="N5" s="52" t="s">
        <v>4</v>
      </c>
      <c r="O5" s="52" t="s">
        <v>5</v>
      </c>
      <c r="P5" s="52" t="s">
        <v>6</v>
      </c>
      <c r="Q5" s="52" t="s">
        <v>7</v>
      </c>
      <c r="R5" s="93"/>
    </row>
    <row r="6" spans="1:329" ht="15.75" x14ac:dyDescent="0.25">
      <c r="A6" s="94" t="s">
        <v>49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329" s="1" customFormat="1" x14ac:dyDescent="0.25">
      <c r="A7" s="95" t="s">
        <v>135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1:329" s="1" customFormat="1" ht="18.75" customHeight="1" x14ac:dyDescent="0.25">
      <c r="A8" s="98" t="s">
        <v>11</v>
      </c>
      <c r="B8" s="99"/>
      <c r="C8" s="99"/>
      <c r="D8" s="100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329" s="1" customFormat="1" ht="306.75" customHeight="1" x14ac:dyDescent="0.25">
      <c r="A9" s="8" t="s">
        <v>14</v>
      </c>
      <c r="B9" s="9" t="s">
        <v>24</v>
      </c>
      <c r="C9" s="8" t="s">
        <v>136</v>
      </c>
      <c r="D9" s="8" t="s">
        <v>50</v>
      </c>
      <c r="E9" s="5">
        <f>SUM(F9:Q9)</f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13" t="s">
        <v>25</v>
      </c>
    </row>
    <row r="10" spans="1:329" s="1" customFormat="1" ht="300" customHeight="1" x14ac:dyDescent="0.25">
      <c r="A10" s="27" t="s">
        <v>204</v>
      </c>
      <c r="B10" s="40" t="s">
        <v>113</v>
      </c>
      <c r="C10" s="27" t="s">
        <v>137</v>
      </c>
      <c r="D10" s="27" t="s">
        <v>138</v>
      </c>
      <c r="E10" s="5">
        <f>SUM(F10:Q10)</f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 t="s">
        <v>32</v>
      </c>
    </row>
    <row r="11" spans="1:329" s="1" customFormat="1" ht="165.75" customHeight="1" x14ac:dyDescent="0.25">
      <c r="A11" s="27" t="s">
        <v>205</v>
      </c>
      <c r="B11" s="40" t="s">
        <v>113</v>
      </c>
      <c r="C11" s="27" t="s">
        <v>139</v>
      </c>
      <c r="D11" s="27" t="s">
        <v>52</v>
      </c>
      <c r="E11" s="5">
        <f>SUM(F11:Q11)</f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12" t="s">
        <v>229</v>
      </c>
    </row>
    <row r="12" spans="1:329" s="1" customFormat="1" ht="345.75" customHeight="1" x14ac:dyDescent="0.25">
      <c r="A12" s="8" t="s">
        <v>206</v>
      </c>
      <c r="B12" s="42" t="s">
        <v>113</v>
      </c>
      <c r="C12" s="8" t="s">
        <v>123</v>
      </c>
      <c r="D12" s="8" t="s">
        <v>53</v>
      </c>
      <c r="E12" s="5">
        <f>SUM(F12:Q12)</f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12" t="s">
        <v>230</v>
      </c>
    </row>
    <row r="13" spans="1:329" s="1" customFormat="1" ht="31.5" customHeight="1" x14ac:dyDescent="0.25">
      <c r="A13" s="71" t="s">
        <v>233</v>
      </c>
      <c r="B13" s="72"/>
      <c r="C13" s="72"/>
      <c r="D13" s="73"/>
      <c r="E13" s="55">
        <f t="shared" ref="E13:Q13" si="0">SUM(E10:E12)</f>
        <v>0</v>
      </c>
      <c r="F13" s="55">
        <f>SUM(F9:F12)</f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>
        <f t="shared" si="0"/>
        <v>0</v>
      </c>
      <c r="L13" s="55">
        <f t="shared" si="0"/>
        <v>0</v>
      </c>
      <c r="M13" s="55">
        <f t="shared" si="0"/>
        <v>0</v>
      </c>
      <c r="N13" s="55">
        <f t="shared" si="0"/>
        <v>0</v>
      </c>
      <c r="O13" s="55">
        <f t="shared" si="0"/>
        <v>0</v>
      </c>
      <c r="P13" s="55">
        <f t="shared" si="0"/>
        <v>0</v>
      </c>
      <c r="Q13" s="55">
        <f t="shared" si="0"/>
        <v>0</v>
      </c>
      <c r="R13" s="56"/>
    </row>
    <row r="14" spans="1:329" s="1" customFormat="1" ht="23.25" customHeight="1" x14ac:dyDescent="0.25">
      <c r="A14" s="74" t="s">
        <v>15</v>
      </c>
      <c r="B14" s="75"/>
      <c r="C14" s="75"/>
      <c r="D14" s="76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329" s="2" customFormat="1" ht="186" customHeight="1" x14ac:dyDescent="0.25">
      <c r="A15" s="22" t="s">
        <v>17</v>
      </c>
      <c r="B15" s="9" t="s">
        <v>24</v>
      </c>
      <c r="C15" s="8" t="s">
        <v>302</v>
      </c>
      <c r="D15" s="8" t="s">
        <v>54</v>
      </c>
      <c r="E15" s="5">
        <f>SUM(F15:Q15)</f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 t="s">
        <v>28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</row>
    <row r="16" spans="1:329" s="4" customFormat="1" ht="166.5" customHeight="1" x14ac:dyDescent="0.25">
      <c r="A16" s="8" t="s">
        <v>140</v>
      </c>
      <c r="B16" s="9" t="s">
        <v>24</v>
      </c>
      <c r="C16" s="8" t="s">
        <v>55</v>
      </c>
      <c r="D16" s="8" t="s">
        <v>56</v>
      </c>
      <c r="E16" s="5">
        <f>SUM(F16:Q16)</f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13" t="s">
        <v>28</v>
      </c>
    </row>
    <row r="17" spans="1:18" s="4" customFormat="1" ht="183" customHeight="1" x14ac:dyDescent="0.25">
      <c r="A17" s="8" t="s">
        <v>303</v>
      </c>
      <c r="B17" s="9" t="s">
        <v>84</v>
      </c>
      <c r="C17" s="8" t="s">
        <v>231</v>
      </c>
      <c r="D17" s="8" t="s">
        <v>41</v>
      </c>
      <c r="E17" s="5">
        <f>SUM(F17:Q17)</f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 t="s">
        <v>32</v>
      </c>
    </row>
    <row r="18" spans="1:18" s="4" customFormat="1" ht="21" customHeight="1" x14ac:dyDescent="0.25">
      <c r="A18" s="80" t="s">
        <v>232</v>
      </c>
      <c r="B18" s="81"/>
      <c r="C18" s="81"/>
      <c r="D18" s="82"/>
      <c r="E18" s="58">
        <f>SUM(E15:E17)</f>
        <v>0</v>
      </c>
      <c r="F18" s="58">
        <f t="shared" ref="F18:Q18" si="1">SUM(F15:F17)</f>
        <v>0</v>
      </c>
      <c r="G18" s="58">
        <f t="shared" si="1"/>
        <v>0</v>
      </c>
      <c r="H18" s="58">
        <f t="shared" si="1"/>
        <v>0</v>
      </c>
      <c r="I18" s="58">
        <f t="shared" si="1"/>
        <v>0</v>
      </c>
      <c r="J18" s="58">
        <f t="shared" si="1"/>
        <v>0</v>
      </c>
      <c r="K18" s="58">
        <f t="shared" si="1"/>
        <v>0</v>
      </c>
      <c r="L18" s="58">
        <f t="shared" si="1"/>
        <v>0</v>
      </c>
      <c r="M18" s="58">
        <f t="shared" si="1"/>
        <v>0</v>
      </c>
      <c r="N18" s="58">
        <f t="shared" si="1"/>
        <v>0</v>
      </c>
      <c r="O18" s="58">
        <f t="shared" si="1"/>
        <v>0</v>
      </c>
      <c r="P18" s="58">
        <f t="shared" si="1"/>
        <v>0</v>
      </c>
      <c r="Q18" s="58">
        <f t="shared" si="1"/>
        <v>0</v>
      </c>
      <c r="R18" s="5"/>
    </row>
    <row r="19" spans="1:18" s="4" customFormat="1" ht="39" customHeight="1" x14ac:dyDescent="0.25">
      <c r="A19" s="77" t="s">
        <v>141</v>
      </c>
      <c r="B19" s="78"/>
      <c r="C19" s="78"/>
      <c r="D19" s="79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s="4" customFormat="1" ht="285" x14ac:dyDescent="0.25">
      <c r="A20" s="14" t="s">
        <v>190</v>
      </c>
      <c r="B20" s="15" t="s">
        <v>24</v>
      </c>
      <c r="C20" s="8" t="s">
        <v>21</v>
      </c>
      <c r="D20" s="16" t="s">
        <v>224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17" t="s">
        <v>228</v>
      </c>
    </row>
    <row r="21" spans="1:18" s="4" customFormat="1" ht="111" customHeight="1" x14ac:dyDescent="0.25">
      <c r="A21" s="14" t="s">
        <v>191</v>
      </c>
      <c r="B21" s="15" t="s">
        <v>24</v>
      </c>
      <c r="C21" s="8" t="s">
        <v>21</v>
      </c>
      <c r="D21" s="14" t="s">
        <v>192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17" t="s">
        <v>228</v>
      </c>
    </row>
    <row r="22" spans="1:18" x14ac:dyDescent="0.25">
      <c r="A22" s="83" t="s">
        <v>234</v>
      </c>
      <c r="B22" s="84"/>
      <c r="C22" s="84"/>
      <c r="D22" s="85"/>
      <c r="E22" s="58">
        <f>SUM(E20:E21)</f>
        <v>0</v>
      </c>
      <c r="F22" s="58">
        <f t="shared" ref="F22:Q22" si="2">SUM(F20:F21)</f>
        <v>0</v>
      </c>
      <c r="G22" s="58">
        <f t="shared" si="2"/>
        <v>0</v>
      </c>
      <c r="H22" s="58">
        <f t="shared" si="2"/>
        <v>0</v>
      </c>
      <c r="I22" s="58">
        <f t="shared" si="2"/>
        <v>0</v>
      </c>
      <c r="J22" s="58">
        <f t="shared" si="2"/>
        <v>0</v>
      </c>
      <c r="K22" s="58">
        <f t="shared" si="2"/>
        <v>0</v>
      </c>
      <c r="L22" s="58">
        <f t="shared" si="2"/>
        <v>0</v>
      </c>
      <c r="M22" s="58">
        <f t="shared" si="2"/>
        <v>0</v>
      </c>
      <c r="N22" s="58">
        <f t="shared" si="2"/>
        <v>0</v>
      </c>
      <c r="O22" s="58">
        <f t="shared" si="2"/>
        <v>0</v>
      </c>
      <c r="P22" s="58">
        <f t="shared" si="2"/>
        <v>0</v>
      </c>
      <c r="Q22" s="58">
        <f t="shared" si="2"/>
        <v>0</v>
      </c>
      <c r="R22" s="59"/>
    </row>
    <row r="23" spans="1:18" x14ac:dyDescent="0.25">
      <c r="A23" s="89" t="s">
        <v>142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</row>
    <row r="24" spans="1:18" ht="35.25" customHeight="1" x14ac:dyDescent="0.25">
      <c r="A24" s="109" t="s">
        <v>18</v>
      </c>
      <c r="B24" s="110"/>
      <c r="C24" s="110"/>
      <c r="D24" s="111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210" x14ac:dyDescent="0.25">
      <c r="A25" s="22" t="s">
        <v>127</v>
      </c>
      <c r="B25" s="9" t="s">
        <v>24</v>
      </c>
      <c r="C25" s="8" t="s">
        <v>304</v>
      </c>
      <c r="D25" s="8" t="s">
        <v>125</v>
      </c>
      <c r="E25" s="5">
        <f>SUM(F25:Q25)</f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13" t="s">
        <v>29</v>
      </c>
    </row>
    <row r="26" spans="1:18" ht="134.25" customHeight="1" x14ac:dyDescent="0.25">
      <c r="A26" s="8" t="s">
        <v>57</v>
      </c>
      <c r="B26" s="9" t="s">
        <v>24</v>
      </c>
      <c r="C26" s="8" t="s">
        <v>21</v>
      </c>
      <c r="D26" s="8" t="s">
        <v>126</v>
      </c>
      <c r="E26" s="5">
        <f t="shared" ref="E26:E28" si="3">SUM(F26:Q26)</f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 t="s">
        <v>30</v>
      </c>
    </row>
    <row r="27" spans="1:18" ht="105" x14ac:dyDescent="0.25">
      <c r="A27" s="8" t="s">
        <v>305</v>
      </c>
      <c r="B27" s="9" t="s">
        <v>24</v>
      </c>
      <c r="C27" s="8" t="s">
        <v>21</v>
      </c>
      <c r="D27" s="8" t="s">
        <v>60</v>
      </c>
      <c r="E27" s="5">
        <f t="shared" si="3"/>
        <v>5100</v>
      </c>
      <c r="F27" s="5">
        <v>0</v>
      </c>
      <c r="G27" s="5">
        <v>1700</v>
      </c>
      <c r="H27" s="5">
        <v>0</v>
      </c>
      <c r="I27" s="5">
        <v>0</v>
      </c>
      <c r="J27" s="5">
        <v>0</v>
      </c>
      <c r="K27" s="5">
        <v>1700</v>
      </c>
      <c r="L27" s="5">
        <v>0</v>
      </c>
      <c r="M27" s="5">
        <v>0</v>
      </c>
      <c r="N27" s="5">
        <v>0</v>
      </c>
      <c r="O27" s="5">
        <v>1700</v>
      </c>
      <c r="P27" s="5">
        <v>0</v>
      </c>
      <c r="Q27" s="5">
        <v>0</v>
      </c>
      <c r="R27" s="13" t="s">
        <v>143</v>
      </c>
    </row>
    <row r="28" spans="1:18" ht="127.5" customHeight="1" x14ac:dyDescent="0.25">
      <c r="A28" s="22" t="s">
        <v>235</v>
      </c>
      <c r="B28" s="9" t="s">
        <v>24</v>
      </c>
      <c r="C28" s="8" t="s">
        <v>21</v>
      </c>
      <c r="D28" s="8" t="s">
        <v>60</v>
      </c>
      <c r="E28" s="5">
        <f t="shared" si="3"/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44" t="s">
        <v>30</v>
      </c>
    </row>
    <row r="29" spans="1:18" ht="127.5" customHeight="1" x14ac:dyDescent="0.25">
      <c r="A29" s="22" t="s">
        <v>236</v>
      </c>
      <c r="B29" s="9" t="s">
        <v>24</v>
      </c>
      <c r="C29" s="8" t="s">
        <v>55</v>
      </c>
      <c r="D29" s="8" t="s">
        <v>58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13" t="s">
        <v>29</v>
      </c>
    </row>
    <row r="30" spans="1:18" ht="167.25" customHeight="1" x14ac:dyDescent="0.25">
      <c r="A30" s="22" t="s">
        <v>306</v>
      </c>
      <c r="B30" s="9" t="s">
        <v>24</v>
      </c>
      <c r="C30" s="8" t="s">
        <v>144</v>
      </c>
      <c r="D30" s="8" t="s">
        <v>59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13" t="s">
        <v>30</v>
      </c>
    </row>
    <row r="31" spans="1:18" ht="231" customHeight="1" x14ac:dyDescent="0.25">
      <c r="A31" s="22" t="s">
        <v>237</v>
      </c>
      <c r="B31" s="9" t="s">
        <v>24</v>
      </c>
      <c r="C31" s="8" t="s">
        <v>55</v>
      </c>
      <c r="D31" s="8" t="s">
        <v>145</v>
      </c>
      <c r="E31" s="5"/>
      <c r="F31" s="5">
        <v>0</v>
      </c>
      <c r="G31" s="5"/>
      <c r="H31" s="5">
        <v>0</v>
      </c>
      <c r="I31" s="5">
        <v>0</v>
      </c>
      <c r="J31" s="5">
        <v>0</v>
      </c>
      <c r="K31" s="5"/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13" t="s">
        <v>30</v>
      </c>
    </row>
    <row r="32" spans="1:18" x14ac:dyDescent="0.25">
      <c r="A32" s="112" t="s">
        <v>104</v>
      </c>
      <c r="B32" s="113"/>
      <c r="C32" s="113"/>
      <c r="D32" s="114"/>
      <c r="E32" s="58">
        <f>SUM(E27)</f>
        <v>5100</v>
      </c>
      <c r="F32" s="58">
        <f t="shared" ref="F32:P32" si="4">SUM(F27)</f>
        <v>0</v>
      </c>
      <c r="G32" s="58">
        <f t="shared" si="4"/>
        <v>1700</v>
      </c>
      <c r="H32" s="58">
        <f t="shared" si="4"/>
        <v>0</v>
      </c>
      <c r="I32" s="58">
        <f t="shared" si="4"/>
        <v>0</v>
      </c>
      <c r="J32" s="58">
        <f t="shared" si="4"/>
        <v>0</v>
      </c>
      <c r="K32" s="58">
        <f t="shared" si="4"/>
        <v>1700</v>
      </c>
      <c r="L32" s="58">
        <f t="shared" si="4"/>
        <v>0</v>
      </c>
      <c r="M32" s="58">
        <f t="shared" si="4"/>
        <v>0</v>
      </c>
      <c r="N32" s="58">
        <f t="shared" si="4"/>
        <v>0</v>
      </c>
      <c r="O32" s="58">
        <f t="shared" si="4"/>
        <v>1700</v>
      </c>
      <c r="P32" s="58">
        <f t="shared" si="4"/>
        <v>0</v>
      </c>
      <c r="Q32" s="58">
        <f t="shared" ref="Q32" si="5">SUM(Q27)</f>
        <v>0</v>
      </c>
      <c r="R32" s="5"/>
    </row>
    <row r="33" spans="1:18" x14ac:dyDescent="0.25">
      <c r="A33" s="121" t="s">
        <v>134</v>
      </c>
      <c r="B33" s="81"/>
      <c r="C33" s="81"/>
      <c r="D33" s="82"/>
      <c r="E33" s="58">
        <f>SUM(E29+E31)</f>
        <v>0</v>
      </c>
      <c r="F33" s="58">
        <f t="shared" ref="F33:Q33" si="6">SUM(F29+F31)</f>
        <v>0</v>
      </c>
      <c r="G33" s="58">
        <f t="shared" si="6"/>
        <v>0</v>
      </c>
      <c r="H33" s="58">
        <f t="shared" si="6"/>
        <v>0</v>
      </c>
      <c r="I33" s="58">
        <f t="shared" si="6"/>
        <v>0</v>
      </c>
      <c r="J33" s="58">
        <f t="shared" si="6"/>
        <v>0</v>
      </c>
      <c r="K33" s="58">
        <f t="shared" si="6"/>
        <v>0</v>
      </c>
      <c r="L33" s="58">
        <f t="shared" si="6"/>
        <v>0</v>
      </c>
      <c r="M33" s="58">
        <f t="shared" si="6"/>
        <v>0</v>
      </c>
      <c r="N33" s="58">
        <f t="shared" si="6"/>
        <v>0</v>
      </c>
      <c r="O33" s="58">
        <f t="shared" si="6"/>
        <v>0</v>
      </c>
      <c r="P33" s="58">
        <f t="shared" si="6"/>
        <v>0</v>
      </c>
      <c r="Q33" s="58">
        <f t="shared" si="6"/>
        <v>0</v>
      </c>
      <c r="R33" s="5"/>
    </row>
    <row r="34" spans="1:18" ht="30.75" customHeight="1" x14ac:dyDescent="0.25">
      <c r="A34" s="83" t="s">
        <v>238</v>
      </c>
      <c r="B34" s="84"/>
      <c r="C34" s="84"/>
      <c r="D34" s="85"/>
      <c r="E34" s="58">
        <f>SUM(E32+E33)</f>
        <v>5100</v>
      </c>
      <c r="F34" s="58">
        <f t="shared" ref="F34:Q34" si="7">SUM(F32+F33)</f>
        <v>0</v>
      </c>
      <c r="G34" s="58">
        <f t="shared" si="7"/>
        <v>1700</v>
      </c>
      <c r="H34" s="58">
        <f t="shared" si="7"/>
        <v>0</v>
      </c>
      <c r="I34" s="58">
        <f t="shared" si="7"/>
        <v>0</v>
      </c>
      <c r="J34" s="58">
        <f t="shared" si="7"/>
        <v>0</v>
      </c>
      <c r="K34" s="58">
        <f t="shared" si="7"/>
        <v>1700</v>
      </c>
      <c r="L34" s="58">
        <f t="shared" si="7"/>
        <v>0</v>
      </c>
      <c r="M34" s="58">
        <f t="shared" si="7"/>
        <v>0</v>
      </c>
      <c r="N34" s="58">
        <f t="shared" si="7"/>
        <v>0</v>
      </c>
      <c r="O34" s="58">
        <f t="shared" si="7"/>
        <v>1700</v>
      </c>
      <c r="P34" s="58">
        <f t="shared" si="7"/>
        <v>0</v>
      </c>
      <c r="Q34" s="58">
        <f t="shared" si="7"/>
        <v>0</v>
      </c>
      <c r="R34" s="60"/>
    </row>
    <row r="35" spans="1:18" ht="48.75" customHeight="1" x14ac:dyDescent="0.25">
      <c r="A35" s="109" t="s">
        <v>146</v>
      </c>
      <c r="B35" s="110"/>
      <c r="C35" s="110"/>
      <c r="D35" s="111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69" customHeight="1" x14ac:dyDescent="0.25">
      <c r="A36" s="8" t="s">
        <v>147</v>
      </c>
      <c r="B36" s="9" t="s">
        <v>24</v>
      </c>
      <c r="C36" s="8" t="s">
        <v>21</v>
      </c>
      <c r="D36" s="8" t="s">
        <v>148</v>
      </c>
      <c r="E36" s="5">
        <f>SUM(F36:Q36)</f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23" t="s">
        <v>29</v>
      </c>
    </row>
    <row r="37" spans="1:18" ht="106.5" customHeight="1" x14ac:dyDescent="0.25">
      <c r="A37" s="8" t="s">
        <v>239</v>
      </c>
      <c r="B37" s="9" t="s">
        <v>24</v>
      </c>
      <c r="C37" s="8" t="s">
        <v>21</v>
      </c>
      <c r="D37" s="8" t="s">
        <v>148</v>
      </c>
      <c r="E37" s="5">
        <f t="shared" ref="E37:E40" si="8">SUM(F37:Q37)</f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23" t="s">
        <v>29</v>
      </c>
    </row>
    <row r="38" spans="1:18" ht="96" customHeight="1" x14ac:dyDescent="0.25">
      <c r="A38" s="8" t="s">
        <v>240</v>
      </c>
      <c r="B38" s="9" t="s">
        <v>24</v>
      </c>
      <c r="C38" s="8" t="s">
        <v>37</v>
      </c>
      <c r="D38" s="8" t="s">
        <v>148</v>
      </c>
      <c r="E38" s="5">
        <f t="shared" si="8"/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18" t="s">
        <v>29</v>
      </c>
    </row>
    <row r="39" spans="1:18" ht="174" customHeight="1" x14ac:dyDescent="0.25">
      <c r="A39" s="8" t="s">
        <v>241</v>
      </c>
      <c r="B39" s="9" t="s">
        <v>24</v>
      </c>
      <c r="C39" s="8" t="s">
        <v>61</v>
      </c>
      <c r="D39" s="8" t="s">
        <v>148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23" t="s">
        <v>29</v>
      </c>
    </row>
    <row r="40" spans="1:18" ht="102.75" customHeight="1" x14ac:dyDescent="0.25">
      <c r="A40" s="8" t="s">
        <v>242</v>
      </c>
      <c r="B40" s="9" t="s">
        <v>24</v>
      </c>
      <c r="C40" s="8" t="s">
        <v>156</v>
      </c>
      <c r="D40" s="8" t="s">
        <v>150</v>
      </c>
      <c r="E40" s="5">
        <f t="shared" si="8"/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19" t="s">
        <v>29</v>
      </c>
    </row>
    <row r="41" spans="1:18" ht="129.75" customHeight="1" x14ac:dyDescent="0.25">
      <c r="A41" s="8" t="s">
        <v>243</v>
      </c>
      <c r="B41" s="9" t="s">
        <v>24</v>
      </c>
      <c r="C41" s="8" t="s">
        <v>151</v>
      </c>
      <c r="D41" s="8" t="s">
        <v>62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19" t="s">
        <v>30</v>
      </c>
    </row>
    <row r="42" spans="1:18" ht="138.75" customHeight="1" x14ac:dyDescent="0.25">
      <c r="A42" s="8" t="s">
        <v>244</v>
      </c>
      <c r="B42" s="9" t="s">
        <v>24</v>
      </c>
      <c r="C42" s="8" t="s">
        <v>152</v>
      </c>
      <c r="D42" s="8" t="s">
        <v>63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18" t="s">
        <v>30</v>
      </c>
    </row>
    <row r="43" spans="1:18" ht="27.75" customHeight="1" x14ac:dyDescent="0.25">
      <c r="A43" s="80" t="s">
        <v>246</v>
      </c>
      <c r="B43" s="81"/>
      <c r="C43" s="81"/>
      <c r="D43" s="82"/>
      <c r="E43" s="5">
        <f>SUM(E39+E41+E42)</f>
        <v>0</v>
      </c>
      <c r="F43" s="5">
        <f t="shared" ref="F43:Q43" si="9">SUM(F39+F41+F42)</f>
        <v>0</v>
      </c>
      <c r="G43" s="5">
        <f t="shared" si="9"/>
        <v>0</v>
      </c>
      <c r="H43" s="5">
        <f t="shared" si="9"/>
        <v>0</v>
      </c>
      <c r="I43" s="5">
        <f t="shared" si="9"/>
        <v>0</v>
      </c>
      <c r="J43" s="5">
        <f t="shared" si="9"/>
        <v>0</v>
      </c>
      <c r="K43" s="5">
        <f t="shared" si="9"/>
        <v>0</v>
      </c>
      <c r="L43" s="5">
        <f t="shared" si="9"/>
        <v>0</v>
      </c>
      <c r="M43" s="5">
        <f t="shared" si="9"/>
        <v>0</v>
      </c>
      <c r="N43" s="5">
        <f t="shared" si="9"/>
        <v>0</v>
      </c>
      <c r="O43" s="5">
        <f t="shared" si="9"/>
        <v>0</v>
      </c>
      <c r="P43" s="5">
        <f t="shared" si="9"/>
        <v>0</v>
      </c>
      <c r="Q43" s="5">
        <f t="shared" si="9"/>
        <v>0</v>
      </c>
      <c r="R43" s="18"/>
    </row>
    <row r="44" spans="1:18" x14ac:dyDescent="0.25">
      <c r="A44" s="83" t="s">
        <v>245</v>
      </c>
      <c r="B44" s="84"/>
      <c r="C44" s="84"/>
      <c r="D44" s="85"/>
      <c r="E44" s="58">
        <f>SUM(E43)</f>
        <v>0</v>
      </c>
      <c r="F44" s="58">
        <f t="shared" ref="F44:Q44" si="10">SUM(F43)</f>
        <v>0</v>
      </c>
      <c r="G44" s="58">
        <f t="shared" si="10"/>
        <v>0</v>
      </c>
      <c r="H44" s="58">
        <f t="shared" si="10"/>
        <v>0</v>
      </c>
      <c r="I44" s="58">
        <f t="shared" si="10"/>
        <v>0</v>
      </c>
      <c r="J44" s="58">
        <f t="shared" si="10"/>
        <v>0</v>
      </c>
      <c r="K44" s="58">
        <f t="shared" si="10"/>
        <v>0</v>
      </c>
      <c r="L44" s="58">
        <f t="shared" si="10"/>
        <v>0</v>
      </c>
      <c r="M44" s="58">
        <f t="shared" si="10"/>
        <v>0</v>
      </c>
      <c r="N44" s="58">
        <f t="shared" si="10"/>
        <v>0</v>
      </c>
      <c r="O44" s="58">
        <f t="shared" si="10"/>
        <v>0</v>
      </c>
      <c r="P44" s="58">
        <f t="shared" si="10"/>
        <v>0</v>
      </c>
      <c r="Q44" s="58">
        <f t="shared" si="10"/>
        <v>0</v>
      </c>
      <c r="R44" s="59"/>
    </row>
    <row r="45" spans="1:18" ht="41.25" customHeight="1" x14ac:dyDescent="0.25">
      <c r="A45" s="115" t="s">
        <v>247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7"/>
    </row>
    <row r="46" spans="1:18" ht="51" customHeight="1" x14ac:dyDescent="0.25">
      <c r="A46" s="109" t="s">
        <v>19</v>
      </c>
      <c r="B46" s="110"/>
      <c r="C46" s="110"/>
      <c r="D46" s="111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285" x14ac:dyDescent="0.25">
      <c r="A47" s="8" t="s">
        <v>153</v>
      </c>
      <c r="B47" s="9" t="s">
        <v>24</v>
      </c>
      <c r="C47" s="8" t="s">
        <v>154</v>
      </c>
      <c r="D47" s="8" t="s">
        <v>40</v>
      </c>
      <c r="E47" s="5">
        <f>SUM(F47:Q47)</f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23" t="s">
        <v>32</v>
      </c>
    </row>
    <row r="48" spans="1:18" s="1" customFormat="1" ht="156.75" customHeight="1" x14ac:dyDescent="0.25">
      <c r="A48" s="8" t="s">
        <v>307</v>
      </c>
      <c r="B48" s="42" t="s">
        <v>114</v>
      </c>
      <c r="C48" s="8" t="s">
        <v>155</v>
      </c>
      <c r="D48" s="8" t="s">
        <v>64</v>
      </c>
      <c r="E48" s="5">
        <f>SUM(F48:Q48)</f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23" t="s">
        <v>32</v>
      </c>
    </row>
    <row r="49" spans="1:18" s="1" customFormat="1" ht="172.5" customHeight="1" x14ac:dyDescent="0.25">
      <c r="A49" s="8" t="s">
        <v>65</v>
      </c>
      <c r="B49" s="42" t="s">
        <v>24</v>
      </c>
      <c r="C49" s="8" t="s">
        <v>51</v>
      </c>
      <c r="D49" s="8" t="s">
        <v>66</v>
      </c>
      <c r="E49" s="5">
        <f>SUM(F49:Q49)</f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19" t="s">
        <v>26</v>
      </c>
    </row>
    <row r="50" spans="1:18" s="1" customFormat="1" ht="103.5" customHeight="1" x14ac:dyDescent="0.25">
      <c r="A50" s="8" t="s">
        <v>248</v>
      </c>
      <c r="B50" s="9" t="s">
        <v>24</v>
      </c>
      <c r="C50" s="8" t="s">
        <v>156</v>
      </c>
      <c r="D50" s="8" t="s">
        <v>39</v>
      </c>
      <c r="E50" s="5">
        <f>SUM(F50:Q50)</f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23" t="s">
        <v>32</v>
      </c>
    </row>
    <row r="51" spans="1:18" s="1" customFormat="1" ht="28.5" customHeight="1" x14ac:dyDescent="0.25">
      <c r="A51" s="83" t="s">
        <v>249</v>
      </c>
      <c r="B51" s="84"/>
      <c r="C51" s="84"/>
      <c r="D51" s="85"/>
      <c r="E51" s="58">
        <f>SUM(E47:E50)</f>
        <v>0</v>
      </c>
      <c r="F51" s="58">
        <f t="shared" ref="F51:Q51" si="11">SUM(F47:F50)</f>
        <v>0</v>
      </c>
      <c r="G51" s="58">
        <f t="shared" si="11"/>
        <v>0</v>
      </c>
      <c r="H51" s="58">
        <f t="shared" si="11"/>
        <v>0</v>
      </c>
      <c r="I51" s="58">
        <f t="shared" si="11"/>
        <v>0</v>
      </c>
      <c r="J51" s="58">
        <f t="shared" si="11"/>
        <v>0</v>
      </c>
      <c r="K51" s="58">
        <f t="shared" si="11"/>
        <v>0</v>
      </c>
      <c r="L51" s="58">
        <f t="shared" si="11"/>
        <v>0</v>
      </c>
      <c r="M51" s="58">
        <f t="shared" si="11"/>
        <v>0</v>
      </c>
      <c r="N51" s="58">
        <f t="shared" si="11"/>
        <v>0</v>
      </c>
      <c r="O51" s="58">
        <f t="shared" si="11"/>
        <v>0</v>
      </c>
      <c r="P51" s="58">
        <f t="shared" si="11"/>
        <v>0</v>
      </c>
      <c r="Q51" s="58">
        <f t="shared" si="11"/>
        <v>0</v>
      </c>
      <c r="R51" s="59"/>
    </row>
    <row r="52" spans="1:18" s="1" customFormat="1" ht="50.25" customHeight="1" x14ac:dyDescent="0.25">
      <c r="A52" s="118" t="s">
        <v>20</v>
      </c>
      <c r="B52" s="119"/>
      <c r="C52" s="119"/>
      <c r="D52" s="120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1:18" s="1" customFormat="1" ht="93.75" customHeight="1" x14ac:dyDescent="0.25">
      <c r="A53" s="8" t="s">
        <v>118</v>
      </c>
      <c r="B53" s="9" t="s">
        <v>24</v>
      </c>
      <c r="C53" s="8" t="s">
        <v>308</v>
      </c>
      <c r="D53" s="8" t="s">
        <v>115</v>
      </c>
      <c r="E53" s="5">
        <f t="shared" ref="E53:E58" si="12">SUM(F53:Q53)</f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23" t="s">
        <v>32</v>
      </c>
    </row>
    <row r="54" spans="1:18" s="1" customFormat="1" ht="200.25" customHeight="1" x14ac:dyDescent="0.25">
      <c r="A54" s="8" t="s">
        <v>67</v>
      </c>
      <c r="B54" s="9" t="s">
        <v>84</v>
      </c>
      <c r="C54" s="8" t="s">
        <v>157</v>
      </c>
      <c r="D54" s="8" t="s">
        <v>116</v>
      </c>
      <c r="E54" s="5">
        <f t="shared" si="12"/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23" t="s">
        <v>32</v>
      </c>
    </row>
    <row r="55" spans="1:18" s="1" customFormat="1" ht="182.25" customHeight="1" x14ac:dyDescent="0.25">
      <c r="A55" s="8" t="s">
        <v>158</v>
      </c>
      <c r="B55" s="9" t="s">
        <v>24</v>
      </c>
      <c r="C55" s="8" t="s">
        <v>159</v>
      </c>
      <c r="D55" s="8" t="s">
        <v>117</v>
      </c>
      <c r="E55" s="5">
        <f t="shared" si="12"/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23" t="s">
        <v>33</v>
      </c>
    </row>
    <row r="56" spans="1:18" s="1" customFormat="1" ht="99.75" customHeight="1" x14ac:dyDescent="0.25">
      <c r="A56" s="8" t="s">
        <v>160</v>
      </c>
      <c r="B56" s="9" t="s">
        <v>24</v>
      </c>
      <c r="C56" s="8" t="s">
        <v>51</v>
      </c>
      <c r="D56" s="8" t="s">
        <v>68</v>
      </c>
      <c r="E56" s="5">
        <f t="shared" si="12"/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18" t="s">
        <v>28</v>
      </c>
    </row>
    <row r="57" spans="1:18" s="1" customFormat="1" ht="177" customHeight="1" x14ac:dyDescent="0.25">
      <c r="A57" s="8" t="s">
        <v>309</v>
      </c>
      <c r="B57" s="9" t="s">
        <v>24</v>
      </c>
      <c r="C57" s="8" t="s">
        <v>161</v>
      </c>
      <c r="D57" s="8" t="s">
        <v>119</v>
      </c>
      <c r="E57" s="5">
        <f t="shared" si="12"/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23" t="s">
        <v>33</v>
      </c>
    </row>
    <row r="58" spans="1:18" s="1" customFormat="1" ht="92.25" customHeight="1" x14ac:dyDescent="0.25">
      <c r="A58" s="8" t="s">
        <v>128</v>
      </c>
      <c r="B58" s="9" t="s">
        <v>24</v>
      </c>
      <c r="C58" s="8" t="s">
        <v>161</v>
      </c>
      <c r="D58" s="8" t="s">
        <v>38</v>
      </c>
      <c r="E58" s="5">
        <f t="shared" si="12"/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23" t="s">
        <v>32</v>
      </c>
    </row>
    <row r="59" spans="1:18" s="1" customFormat="1" ht="23.25" customHeight="1" x14ac:dyDescent="0.25">
      <c r="A59" s="80" t="s">
        <v>250</v>
      </c>
      <c r="B59" s="81"/>
      <c r="C59" s="81"/>
      <c r="D59" s="82"/>
      <c r="E59" s="5">
        <f>SUM(E53:E58)</f>
        <v>0</v>
      </c>
      <c r="F59" s="5">
        <f t="shared" ref="F59:Q59" si="13">SUM(F53:F58)</f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23"/>
    </row>
    <row r="60" spans="1:18" s="1" customFormat="1" ht="44.25" customHeight="1" x14ac:dyDescent="0.25">
      <c r="A60" s="77" t="s">
        <v>162</v>
      </c>
      <c r="B60" s="78"/>
      <c r="C60" s="78"/>
      <c r="D60" s="79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23"/>
    </row>
    <row r="61" spans="1:18" s="1" customFormat="1" ht="151.5" customHeight="1" x14ac:dyDescent="0.25">
      <c r="A61" s="21" t="s">
        <v>207</v>
      </c>
      <c r="B61" s="8" t="s">
        <v>84</v>
      </c>
      <c r="C61" s="8" t="s">
        <v>37</v>
      </c>
      <c r="D61" s="22" t="s">
        <v>251</v>
      </c>
      <c r="E61" s="5">
        <f t="shared" ref="E61:E62" si="14">SUM(E55:E60)</f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23" t="s">
        <v>32</v>
      </c>
    </row>
    <row r="62" spans="1:18" s="1" customFormat="1" ht="200.25" customHeight="1" x14ac:dyDescent="0.25">
      <c r="A62" s="21" t="s">
        <v>225</v>
      </c>
      <c r="B62" s="8" t="s">
        <v>84</v>
      </c>
      <c r="C62" s="8" t="s">
        <v>21</v>
      </c>
      <c r="D62" s="22" t="s">
        <v>193</v>
      </c>
      <c r="E62" s="5">
        <f t="shared" si="14"/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23" t="s">
        <v>32</v>
      </c>
    </row>
    <row r="63" spans="1:18" s="1" customFormat="1" ht="208.5" customHeight="1" x14ac:dyDescent="0.25">
      <c r="A63" s="21" t="s">
        <v>227</v>
      </c>
      <c r="B63" s="8" t="s">
        <v>84</v>
      </c>
      <c r="C63" s="8" t="s">
        <v>37</v>
      </c>
      <c r="D63" s="8" t="s">
        <v>194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23" t="s">
        <v>32</v>
      </c>
    </row>
    <row r="64" spans="1:18" s="1" customFormat="1" ht="131.25" customHeight="1" x14ac:dyDescent="0.25">
      <c r="A64" s="24" t="s">
        <v>226</v>
      </c>
      <c r="B64" s="8" t="s">
        <v>84</v>
      </c>
      <c r="C64" s="8" t="s">
        <v>21</v>
      </c>
      <c r="D64" s="14" t="s">
        <v>195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23" t="s">
        <v>32</v>
      </c>
    </row>
    <row r="65" spans="1:18" s="1" customFormat="1" ht="33" customHeight="1" x14ac:dyDescent="0.25">
      <c r="A65" s="71" t="s">
        <v>252</v>
      </c>
      <c r="B65" s="72"/>
      <c r="C65" s="72"/>
      <c r="D65" s="73"/>
      <c r="E65" s="58">
        <f>SUM(E63:E64)</f>
        <v>0</v>
      </c>
      <c r="F65" s="58">
        <f t="shared" ref="F65:Q65" si="15">SUM(F63:F64)</f>
        <v>0</v>
      </c>
      <c r="G65" s="58">
        <f t="shared" si="15"/>
        <v>0</v>
      </c>
      <c r="H65" s="58">
        <f t="shared" si="15"/>
        <v>0</v>
      </c>
      <c r="I65" s="58">
        <f t="shared" si="15"/>
        <v>0</v>
      </c>
      <c r="J65" s="58">
        <f t="shared" si="15"/>
        <v>0</v>
      </c>
      <c r="K65" s="58">
        <f t="shared" si="15"/>
        <v>0</v>
      </c>
      <c r="L65" s="58">
        <f t="shared" si="15"/>
        <v>0</v>
      </c>
      <c r="M65" s="58">
        <f t="shared" si="15"/>
        <v>0</v>
      </c>
      <c r="N65" s="58">
        <f t="shared" si="15"/>
        <v>0</v>
      </c>
      <c r="O65" s="58">
        <f t="shared" si="15"/>
        <v>0</v>
      </c>
      <c r="P65" s="58">
        <f t="shared" si="15"/>
        <v>0</v>
      </c>
      <c r="Q65" s="58">
        <f t="shared" si="15"/>
        <v>0</v>
      </c>
      <c r="R65" s="59"/>
    </row>
    <row r="66" spans="1:18" s="1" customFormat="1" ht="33" customHeight="1" x14ac:dyDescent="0.25">
      <c r="A66" s="98" t="s">
        <v>253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100"/>
    </row>
    <row r="67" spans="1:18" s="1" customFormat="1" ht="40.5" customHeight="1" x14ac:dyDescent="0.25">
      <c r="A67" s="109" t="s">
        <v>22</v>
      </c>
      <c r="B67" s="110"/>
      <c r="C67" s="110"/>
      <c r="D67" s="111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</row>
    <row r="68" spans="1:18" s="1" customFormat="1" ht="240" x14ac:dyDescent="0.25">
      <c r="A68" s="8" t="s">
        <v>69</v>
      </c>
      <c r="B68" s="8" t="s">
        <v>84</v>
      </c>
      <c r="C68" s="8" t="s">
        <v>163</v>
      </c>
      <c r="D68" s="8" t="s">
        <v>70</v>
      </c>
      <c r="E68" s="5">
        <f>SUM(F68:Q68)</f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44" t="s">
        <v>32</v>
      </c>
    </row>
    <row r="69" spans="1:18" s="1" customFormat="1" ht="198.75" customHeight="1" x14ac:dyDescent="0.25">
      <c r="A69" s="8" t="s">
        <v>164</v>
      </c>
      <c r="B69" s="8" t="s">
        <v>84</v>
      </c>
      <c r="C69" s="8" t="s">
        <v>51</v>
      </c>
      <c r="D69" s="8" t="s">
        <v>74</v>
      </c>
      <c r="E69" s="5">
        <f t="shared" ref="E69:E100" si="16">SUM(F69:Q69)</f>
        <v>240.58</v>
      </c>
      <c r="F69" s="5">
        <v>0</v>
      </c>
      <c r="G69" s="5">
        <v>140.58000000000001</v>
      </c>
      <c r="H69" s="5">
        <v>0</v>
      </c>
      <c r="I69" s="5">
        <v>0</v>
      </c>
      <c r="J69" s="5">
        <v>0</v>
      </c>
      <c r="K69" s="5">
        <v>100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18" t="s">
        <v>254</v>
      </c>
    </row>
    <row r="70" spans="1:18" s="1" customFormat="1" ht="177.75" customHeight="1" x14ac:dyDescent="0.25">
      <c r="A70" s="8" t="s">
        <v>165</v>
      </c>
      <c r="B70" s="8" t="s">
        <v>105</v>
      </c>
      <c r="C70" s="8" t="s">
        <v>122</v>
      </c>
      <c r="D70" s="8" t="s">
        <v>74</v>
      </c>
      <c r="E70" s="5">
        <f t="shared" si="16"/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20" t="s">
        <v>26</v>
      </c>
    </row>
    <row r="71" spans="1:18" s="1" customFormat="1" ht="90" customHeight="1" x14ac:dyDescent="0.25">
      <c r="A71" s="8" t="s">
        <v>166</v>
      </c>
      <c r="B71" s="8" t="s">
        <v>120</v>
      </c>
      <c r="C71" s="8" t="s">
        <v>122</v>
      </c>
      <c r="D71" s="8" t="s">
        <v>75</v>
      </c>
      <c r="E71" s="5">
        <f t="shared" si="16"/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20" t="s">
        <v>255</v>
      </c>
    </row>
    <row r="72" spans="1:18" s="1" customFormat="1" ht="195.75" customHeight="1" x14ac:dyDescent="0.25">
      <c r="A72" s="8" t="s">
        <v>167</v>
      </c>
      <c r="B72" s="8" t="s">
        <v>84</v>
      </c>
      <c r="C72" s="8" t="s">
        <v>55</v>
      </c>
      <c r="D72" s="8" t="s">
        <v>76</v>
      </c>
      <c r="E72" s="5">
        <f t="shared" si="16"/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20" t="s">
        <v>27</v>
      </c>
    </row>
    <row r="73" spans="1:18" s="1" customFormat="1" ht="188.25" customHeight="1" x14ac:dyDescent="0.25">
      <c r="A73" s="8" t="s">
        <v>168</v>
      </c>
      <c r="B73" s="8" t="s">
        <v>24</v>
      </c>
      <c r="C73" s="8" t="s">
        <v>55</v>
      </c>
      <c r="D73" s="8" t="s">
        <v>129</v>
      </c>
      <c r="E73" s="5">
        <f t="shared" si="16"/>
        <v>700</v>
      </c>
      <c r="F73" s="5">
        <v>200</v>
      </c>
      <c r="G73" s="5">
        <v>70</v>
      </c>
      <c r="H73" s="5">
        <v>0</v>
      </c>
      <c r="I73" s="5">
        <v>0</v>
      </c>
      <c r="J73" s="5">
        <v>200</v>
      </c>
      <c r="K73" s="5">
        <v>70</v>
      </c>
      <c r="L73" s="5">
        <v>0</v>
      </c>
      <c r="M73" s="5">
        <v>0</v>
      </c>
      <c r="N73" s="5">
        <v>90</v>
      </c>
      <c r="O73" s="5">
        <v>70</v>
      </c>
      <c r="P73" s="5">
        <v>0</v>
      </c>
      <c r="Q73" s="5">
        <v>0</v>
      </c>
      <c r="R73" s="18" t="s">
        <v>32</v>
      </c>
    </row>
    <row r="74" spans="1:18" s="1" customFormat="1" ht="169.5" customHeight="1" x14ac:dyDescent="0.25">
      <c r="A74" s="8" t="s">
        <v>310</v>
      </c>
      <c r="B74" s="8" t="s">
        <v>24</v>
      </c>
      <c r="C74" s="8" t="s">
        <v>55</v>
      </c>
      <c r="D74" s="8" t="s">
        <v>130</v>
      </c>
      <c r="E74" s="5">
        <f t="shared" si="16"/>
        <v>500</v>
      </c>
      <c r="F74" s="5">
        <v>150</v>
      </c>
      <c r="G74" s="5">
        <v>50</v>
      </c>
      <c r="H74" s="5">
        <v>0</v>
      </c>
      <c r="I74" s="5">
        <v>0</v>
      </c>
      <c r="J74" s="5">
        <v>100</v>
      </c>
      <c r="K74" s="5">
        <v>50</v>
      </c>
      <c r="L74" s="5">
        <v>0</v>
      </c>
      <c r="M74" s="5">
        <v>0</v>
      </c>
      <c r="N74" s="5">
        <v>100</v>
      </c>
      <c r="O74" s="5">
        <v>50</v>
      </c>
      <c r="P74" s="5">
        <v>0</v>
      </c>
      <c r="Q74" s="5">
        <v>0</v>
      </c>
      <c r="R74" s="13" t="s">
        <v>32</v>
      </c>
    </row>
    <row r="75" spans="1:18" s="1" customFormat="1" ht="150" x14ac:dyDescent="0.25">
      <c r="A75" s="8" t="s">
        <v>311</v>
      </c>
      <c r="B75" s="9" t="s">
        <v>24</v>
      </c>
      <c r="C75" s="8" t="s">
        <v>13</v>
      </c>
      <c r="D75" s="8" t="s">
        <v>171</v>
      </c>
      <c r="E75" s="5">
        <v>1724</v>
      </c>
      <c r="F75" s="5">
        <v>1206.8</v>
      </c>
      <c r="G75" s="5">
        <v>517.20000000000005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23" t="s">
        <v>32</v>
      </c>
    </row>
    <row r="76" spans="1:18" s="1" customFormat="1" ht="155.25" customHeight="1" x14ac:dyDescent="0.25">
      <c r="A76" s="8" t="s">
        <v>312</v>
      </c>
      <c r="B76" s="9" t="s">
        <v>24</v>
      </c>
      <c r="C76" s="8" t="s">
        <v>13</v>
      </c>
      <c r="D76" s="8" t="s">
        <v>325</v>
      </c>
      <c r="E76" s="5">
        <f t="shared" si="16"/>
        <v>123.72999999999999</v>
      </c>
      <c r="F76" s="5">
        <v>86.61</v>
      </c>
      <c r="G76" s="5">
        <v>37.119999999999997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23" t="s">
        <v>32</v>
      </c>
    </row>
    <row r="77" spans="1:18" s="1" customFormat="1" ht="165" x14ac:dyDescent="0.25">
      <c r="A77" s="8" t="s">
        <v>169</v>
      </c>
      <c r="B77" s="9" t="s">
        <v>24</v>
      </c>
      <c r="C77" s="8" t="s">
        <v>13</v>
      </c>
      <c r="D77" s="8" t="s">
        <v>324</v>
      </c>
      <c r="E77" s="5">
        <v>842.5</v>
      </c>
      <c r="F77" s="5">
        <v>589.75</v>
      </c>
      <c r="G77" s="5">
        <v>252.75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23" t="s">
        <v>32</v>
      </c>
    </row>
    <row r="78" spans="1:18" s="1" customFormat="1" ht="86.25" customHeight="1" x14ac:dyDescent="0.25">
      <c r="A78" s="8" t="s">
        <v>256</v>
      </c>
      <c r="B78" s="9" t="s">
        <v>24</v>
      </c>
      <c r="C78" s="8" t="s">
        <v>13</v>
      </c>
      <c r="D78" s="8" t="s">
        <v>71</v>
      </c>
      <c r="E78" s="5">
        <v>20</v>
      </c>
      <c r="F78" s="5">
        <v>14</v>
      </c>
      <c r="G78" s="5">
        <v>6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23" t="s">
        <v>27</v>
      </c>
    </row>
    <row r="79" spans="1:18" s="1" customFormat="1" ht="177" customHeight="1" x14ac:dyDescent="0.25">
      <c r="A79" s="22" t="s">
        <v>257</v>
      </c>
      <c r="B79" s="9" t="s">
        <v>24</v>
      </c>
      <c r="C79" s="8" t="s">
        <v>13</v>
      </c>
      <c r="D79" s="8" t="s">
        <v>323</v>
      </c>
      <c r="E79" s="5">
        <v>170</v>
      </c>
      <c r="F79" s="5">
        <v>17.5</v>
      </c>
      <c r="G79" s="5">
        <v>7.5</v>
      </c>
      <c r="H79" s="5">
        <v>0</v>
      </c>
      <c r="I79" s="5">
        <v>0</v>
      </c>
      <c r="J79" s="5">
        <v>101.5</v>
      </c>
      <c r="K79" s="5">
        <v>43.5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19" t="s">
        <v>25</v>
      </c>
    </row>
    <row r="80" spans="1:18" s="1" customFormat="1" ht="131.25" customHeight="1" x14ac:dyDescent="0.25">
      <c r="A80" s="8" t="s">
        <v>208</v>
      </c>
      <c r="B80" s="9" t="s">
        <v>24</v>
      </c>
      <c r="C80" s="8" t="s">
        <v>13</v>
      </c>
      <c r="D80" s="8" t="s">
        <v>170</v>
      </c>
      <c r="E80" s="5">
        <v>535.76</v>
      </c>
      <c r="F80" s="5">
        <v>375.03</v>
      </c>
      <c r="G80" s="5">
        <v>160.72999999999999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61" t="s">
        <v>26</v>
      </c>
    </row>
    <row r="81" spans="1:18" s="1" customFormat="1" ht="117" customHeight="1" x14ac:dyDescent="0.25">
      <c r="A81" s="8" t="s">
        <v>313</v>
      </c>
      <c r="B81" s="9" t="s">
        <v>24</v>
      </c>
      <c r="C81" s="8" t="s">
        <v>13</v>
      </c>
      <c r="D81" s="8" t="s">
        <v>73</v>
      </c>
      <c r="E81" s="5">
        <f t="shared" si="16"/>
        <v>117.25</v>
      </c>
      <c r="F81" s="5">
        <v>82.08</v>
      </c>
      <c r="G81" s="5">
        <v>35.17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23" t="s">
        <v>26</v>
      </c>
    </row>
    <row r="82" spans="1:18" s="1" customFormat="1" ht="183" customHeight="1" x14ac:dyDescent="0.25">
      <c r="A82" s="8" t="s">
        <v>314</v>
      </c>
      <c r="B82" s="9" t="s">
        <v>24</v>
      </c>
      <c r="C82" s="8" t="s">
        <v>13</v>
      </c>
      <c r="D82" s="8" t="s">
        <v>72</v>
      </c>
      <c r="E82" s="5">
        <f t="shared" ca="1" si="16"/>
        <v>0</v>
      </c>
      <c r="F82" s="5">
        <f ca="1">+F82:P82</f>
        <v>0</v>
      </c>
      <c r="G82" s="5">
        <f ca="1">+G82:Q82</f>
        <v>0</v>
      </c>
      <c r="H82" s="5">
        <f ca="1">+H82:R82</f>
        <v>0</v>
      </c>
      <c r="I82" s="5">
        <f>+I94:S94</f>
        <v>0</v>
      </c>
      <c r="J82" s="5">
        <v>0</v>
      </c>
      <c r="K82" s="5">
        <v>0</v>
      </c>
      <c r="L82" s="5">
        <f t="shared" ref="L82:Q82" si="17">+L94:V94</f>
        <v>0</v>
      </c>
      <c r="M82" s="5">
        <f t="shared" si="17"/>
        <v>0</v>
      </c>
      <c r="N82" s="5">
        <f t="shared" si="17"/>
        <v>0</v>
      </c>
      <c r="O82" s="5">
        <f t="shared" si="17"/>
        <v>0</v>
      </c>
      <c r="P82" s="5">
        <f t="shared" si="17"/>
        <v>0</v>
      </c>
      <c r="Q82" s="5">
        <f t="shared" si="17"/>
        <v>0</v>
      </c>
      <c r="R82" s="23" t="s">
        <v>26</v>
      </c>
    </row>
    <row r="83" spans="1:18" s="1" customFormat="1" ht="150.75" customHeight="1" x14ac:dyDescent="0.25">
      <c r="A83" s="8" t="s">
        <v>209</v>
      </c>
      <c r="B83" s="9" t="s">
        <v>107</v>
      </c>
      <c r="C83" s="8" t="s">
        <v>13</v>
      </c>
      <c r="D83" s="8" t="s">
        <v>35</v>
      </c>
      <c r="E83" s="5">
        <f t="shared" si="16"/>
        <v>104.10000000000001</v>
      </c>
      <c r="F83" s="5">
        <v>72.87</v>
      </c>
      <c r="G83" s="5">
        <v>31.23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23" t="s">
        <v>27</v>
      </c>
    </row>
    <row r="84" spans="1:18" s="1" customFormat="1" ht="375" customHeight="1" x14ac:dyDescent="0.25">
      <c r="A84" s="8" t="s">
        <v>315</v>
      </c>
      <c r="B84" s="9" t="s">
        <v>24</v>
      </c>
      <c r="C84" s="8" t="s">
        <v>13</v>
      </c>
      <c r="D84" s="8" t="s">
        <v>109</v>
      </c>
      <c r="E84" s="5">
        <v>50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35</v>
      </c>
      <c r="O84" s="5">
        <v>15</v>
      </c>
      <c r="P84" s="5">
        <v>0</v>
      </c>
      <c r="Q84" s="5">
        <v>0</v>
      </c>
      <c r="R84" s="19" t="s">
        <v>25</v>
      </c>
    </row>
    <row r="85" spans="1:18" s="1" customFormat="1" ht="194.25" customHeight="1" x14ac:dyDescent="0.25">
      <c r="A85" s="8" t="s">
        <v>316</v>
      </c>
      <c r="B85" s="9" t="s">
        <v>24</v>
      </c>
      <c r="C85" s="8" t="s">
        <v>13</v>
      </c>
      <c r="D85" s="8" t="s">
        <v>322</v>
      </c>
      <c r="E85" s="5">
        <f t="shared" si="16"/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19" t="s">
        <v>27</v>
      </c>
    </row>
    <row r="86" spans="1:18" s="1" customFormat="1" ht="105" x14ac:dyDescent="0.25">
      <c r="A86" s="8" t="s">
        <v>210</v>
      </c>
      <c r="B86" s="9" t="s">
        <v>24</v>
      </c>
      <c r="C86" s="8" t="s">
        <v>13</v>
      </c>
      <c r="D86" s="8" t="s">
        <v>172</v>
      </c>
      <c r="E86" s="5">
        <f t="shared" si="16"/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19" t="s">
        <v>26</v>
      </c>
    </row>
    <row r="87" spans="1:18" s="1" customFormat="1" ht="90" x14ac:dyDescent="0.25">
      <c r="A87" s="8" t="s">
        <v>211</v>
      </c>
      <c r="B87" s="9" t="s">
        <v>24</v>
      </c>
      <c r="C87" s="8" t="s">
        <v>13</v>
      </c>
      <c r="D87" s="8" t="s">
        <v>77</v>
      </c>
      <c r="E87" s="5">
        <f t="shared" si="16"/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19" t="s">
        <v>196</v>
      </c>
    </row>
    <row r="88" spans="1:18" s="1" customFormat="1" ht="78" customHeight="1" x14ac:dyDescent="0.25">
      <c r="A88" s="8" t="s">
        <v>212</v>
      </c>
      <c r="B88" s="9" t="s">
        <v>24</v>
      </c>
      <c r="C88" s="8" t="s">
        <v>13</v>
      </c>
      <c r="D88" s="8" t="s">
        <v>47</v>
      </c>
      <c r="E88" s="5">
        <f t="shared" si="16"/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19" t="s">
        <v>32</v>
      </c>
    </row>
    <row r="89" spans="1:18" s="1" customFormat="1" ht="81" customHeight="1" x14ac:dyDescent="0.25">
      <c r="A89" s="8" t="s">
        <v>213</v>
      </c>
      <c r="B89" s="9" t="s">
        <v>173</v>
      </c>
      <c r="C89" s="8" t="s">
        <v>13</v>
      </c>
      <c r="D89" s="8" t="s">
        <v>46</v>
      </c>
      <c r="E89" s="5">
        <f t="shared" si="16"/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19" t="s">
        <v>48</v>
      </c>
    </row>
    <row r="90" spans="1:18" s="1" customFormat="1" ht="96" customHeight="1" x14ac:dyDescent="0.25">
      <c r="A90" s="8" t="s">
        <v>214</v>
      </c>
      <c r="B90" s="9" t="s">
        <v>24</v>
      </c>
      <c r="C90" s="8" t="s">
        <v>13</v>
      </c>
      <c r="D90" s="8" t="s">
        <v>45</v>
      </c>
      <c r="E90" s="5">
        <f t="shared" si="16"/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19" t="s">
        <v>34</v>
      </c>
    </row>
    <row r="91" spans="1:18" s="1" customFormat="1" ht="76.5" customHeight="1" x14ac:dyDescent="0.25">
      <c r="A91" s="8" t="s">
        <v>215</v>
      </c>
      <c r="B91" s="9" t="s">
        <v>24</v>
      </c>
      <c r="C91" s="8" t="s">
        <v>13</v>
      </c>
      <c r="D91" s="8" t="s">
        <v>44</v>
      </c>
      <c r="E91" s="5">
        <f t="shared" si="16"/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19" t="s">
        <v>27</v>
      </c>
    </row>
    <row r="92" spans="1:18" s="1" customFormat="1" ht="266.25" customHeight="1" x14ac:dyDescent="0.25">
      <c r="A92" s="8" t="s">
        <v>216</v>
      </c>
      <c r="B92" s="9" t="s">
        <v>24</v>
      </c>
      <c r="C92" s="8" t="s">
        <v>98</v>
      </c>
      <c r="D92" s="25" t="s">
        <v>97</v>
      </c>
      <c r="E92" s="5">
        <f t="shared" si="16"/>
        <v>208.29000000000002</v>
      </c>
      <c r="F92" s="5">
        <v>145.80000000000001</v>
      </c>
      <c r="G92" s="5">
        <v>62.49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19" t="s">
        <v>48</v>
      </c>
    </row>
    <row r="93" spans="1:18" s="1" customFormat="1" ht="143.25" customHeight="1" x14ac:dyDescent="0.25">
      <c r="A93" s="8" t="s">
        <v>217</v>
      </c>
      <c r="B93" s="9" t="s">
        <v>24</v>
      </c>
      <c r="C93" s="8" t="s">
        <v>98</v>
      </c>
      <c r="D93" s="25" t="s">
        <v>101</v>
      </c>
      <c r="E93" s="5">
        <f t="shared" si="16"/>
        <v>130</v>
      </c>
      <c r="F93" s="5">
        <v>91</v>
      </c>
      <c r="G93" s="5">
        <v>39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19" t="s">
        <v>48</v>
      </c>
    </row>
    <row r="94" spans="1:18" s="1" customFormat="1" ht="261.75" customHeight="1" x14ac:dyDescent="0.25">
      <c r="A94" s="8" t="s">
        <v>218</v>
      </c>
      <c r="B94" s="9" t="s">
        <v>24</v>
      </c>
      <c r="C94" s="8" t="s">
        <v>98</v>
      </c>
      <c r="D94" s="25" t="s">
        <v>99</v>
      </c>
      <c r="E94" s="5">
        <f t="shared" si="16"/>
        <v>136.16</v>
      </c>
      <c r="F94" s="5">
        <v>40.700000000000003</v>
      </c>
      <c r="G94" s="5">
        <v>17.46</v>
      </c>
      <c r="H94" s="5">
        <v>0</v>
      </c>
      <c r="I94" s="5">
        <v>0</v>
      </c>
      <c r="J94" s="5">
        <v>54.6</v>
      </c>
      <c r="K94" s="5">
        <v>23.4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19" t="s">
        <v>48</v>
      </c>
    </row>
    <row r="95" spans="1:18" s="1" customFormat="1" ht="165" x14ac:dyDescent="0.25">
      <c r="A95" s="8" t="s">
        <v>258</v>
      </c>
      <c r="B95" s="9" t="s">
        <v>24</v>
      </c>
      <c r="C95" s="8" t="s">
        <v>98</v>
      </c>
      <c r="D95" s="25" t="s">
        <v>100</v>
      </c>
      <c r="E95" s="5">
        <f t="shared" si="16"/>
        <v>585</v>
      </c>
      <c r="F95" s="5">
        <v>59.5</v>
      </c>
      <c r="G95" s="5">
        <v>25.5</v>
      </c>
      <c r="H95" s="5">
        <v>0</v>
      </c>
      <c r="I95" s="5">
        <v>0</v>
      </c>
      <c r="J95" s="5">
        <v>350</v>
      </c>
      <c r="K95" s="5">
        <v>150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19" t="s">
        <v>48</v>
      </c>
    </row>
    <row r="96" spans="1:18" s="1" customFormat="1" ht="226.5" customHeight="1" x14ac:dyDescent="0.25">
      <c r="A96" s="8" t="s">
        <v>296</v>
      </c>
      <c r="B96" s="9" t="s">
        <v>24</v>
      </c>
      <c r="C96" s="8" t="s">
        <v>98</v>
      </c>
      <c r="D96" s="25" t="s">
        <v>259</v>
      </c>
      <c r="E96" s="5">
        <f t="shared" si="16"/>
        <v>140</v>
      </c>
      <c r="F96" s="5">
        <v>0</v>
      </c>
      <c r="G96" s="5">
        <v>140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19" t="s">
        <v>48</v>
      </c>
    </row>
    <row r="97" spans="1:18" s="1" customFormat="1" ht="111" customHeight="1" x14ac:dyDescent="0.25">
      <c r="A97" s="8" t="s">
        <v>219</v>
      </c>
      <c r="B97" s="9" t="s">
        <v>24</v>
      </c>
      <c r="C97" s="8" t="s">
        <v>103</v>
      </c>
      <c r="D97" s="25" t="s">
        <v>102</v>
      </c>
      <c r="E97" s="5">
        <f t="shared" si="16"/>
        <v>3500</v>
      </c>
      <c r="F97" s="5">
        <v>1750</v>
      </c>
      <c r="G97" s="5">
        <v>750</v>
      </c>
      <c r="H97" s="5">
        <v>0</v>
      </c>
      <c r="I97" s="5">
        <v>0</v>
      </c>
      <c r="J97" s="5">
        <v>350</v>
      </c>
      <c r="K97" s="5">
        <v>150</v>
      </c>
      <c r="L97" s="5">
        <v>0</v>
      </c>
      <c r="M97" s="5">
        <v>0</v>
      </c>
      <c r="N97" s="5">
        <v>350</v>
      </c>
      <c r="O97" s="5">
        <v>150</v>
      </c>
      <c r="P97" s="5">
        <v>0</v>
      </c>
      <c r="Q97" s="5">
        <v>0</v>
      </c>
      <c r="R97" s="19" t="s">
        <v>33</v>
      </c>
    </row>
    <row r="98" spans="1:18" s="1" customFormat="1" ht="192" customHeight="1" x14ac:dyDescent="0.25">
      <c r="A98" s="8" t="s">
        <v>297</v>
      </c>
      <c r="B98" s="9" t="s">
        <v>24</v>
      </c>
      <c r="C98" s="8" t="s">
        <v>91</v>
      </c>
      <c r="D98" s="25" t="s">
        <v>260</v>
      </c>
      <c r="E98" s="5">
        <v>105</v>
      </c>
      <c r="F98" s="5">
        <v>24.5</v>
      </c>
      <c r="G98" s="5">
        <v>10.5</v>
      </c>
      <c r="H98" s="5">
        <v>0</v>
      </c>
      <c r="I98" s="5">
        <v>0</v>
      </c>
      <c r="J98" s="5">
        <v>24.5</v>
      </c>
      <c r="K98" s="5">
        <v>10.5</v>
      </c>
      <c r="L98" s="5">
        <v>0</v>
      </c>
      <c r="M98" s="5">
        <v>0</v>
      </c>
      <c r="N98" s="5">
        <v>24.5</v>
      </c>
      <c r="O98" s="5">
        <v>10.5</v>
      </c>
      <c r="P98" s="5">
        <v>0</v>
      </c>
      <c r="Q98" s="5">
        <v>0</v>
      </c>
      <c r="R98" s="19" t="s">
        <v>31</v>
      </c>
    </row>
    <row r="99" spans="1:18" s="1" customFormat="1" ht="115.5" customHeight="1" x14ac:dyDescent="0.25">
      <c r="A99" s="8" t="s">
        <v>220</v>
      </c>
      <c r="B99" s="9" t="s">
        <v>24</v>
      </c>
      <c r="C99" s="8" t="s">
        <v>21</v>
      </c>
      <c r="D99" s="8" t="s">
        <v>110</v>
      </c>
      <c r="E99" s="5">
        <f t="shared" si="16"/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19" t="s">
        <v>27</v>
      </c>
    </row>
    <row r="100" spans="1:18" s="1" customFormat="1" ht="300" x14ac:dyDescent="0.25">
      <c r="A100" s="8" t="s">
        <v>221</v>
      </c>
      <c r="B100" s="9" t="s">
        <v>24</v>
      </c>
      <c r="C100" s="8" t="s">
        <v>174</v>
      </c>
      <c r="D100" s="8" t="s">
        <v>175</v>
      </c>
      <c r="E100" s="5">
        <f t="shared" si="16"/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19" t="s">
        <v>32</v>
      </c>
    </row>
    <row r="101" spans="1:18" s="1" customFormat="1" x14ac:dyDescent="0.25">
      <c r="A101" s="112" t="s">
        <v>95</v>
      </c>
      <c r="B101" s="113"/>
      <c r="C101" s="113"/>
      <c r="D101" s="114"/>
      <c r="E101" s="5">
        <f>SUM(E84+E83+E81+E80+E79+E78+E77+E76+E75)</f>
        <v>3687.34</v>
      </c>
      <c r="F101" s="5">
        <f t="shared" ref="F101:Q101" si="18">SUM(F84+F83+F81+F80+F79+F78+F77+F76+F75)</f>
        <v>2444.64</v>
      </c>
      <c r="G101" s="5">
        <f t="shared" si="18"/>
        <v>1047.7</v>
      </c>
      <c r="H101" s="5">
        <f t="shared" si="18"/>
        <v>0</v>
      </c>
      <c r="I101" s="5">
        <f t="shared" si="18"/>
        <v>0</v>
      </c>
      <c r="J101" s="5">
        <f t="shared" si="18"/>
        <v>101.5</v>
      </c>
      <c r="K101" s="5">
        <f t="shared" si="18"/>
        <v>43.5</v>
      </c>
      <c r="L101" s="5">
        <f t="shared" si="18"/>
        <v>0</v>
      </c>
      <c r="M101" s="5">
        <f t="shared" si="18"/>
        <v>0</v>
      </c>
      <c r="N101" s="5">
        <f t="shared" si="18"/>
        <v>35</v>
      </c>
      <c r="O101" s="5">
        <f t="shared" si="18"/>
        <v>15</v>
      </c>
      <c r="P101" s="5">
        <f t="shared" si="18"/>
        <v>0</v>
      </c>
      <c r="Q101" s="5">
        <f t="shared" si="18"/>
        <v>0</v>
      </c>
      <c r="R101" s="19"/>
    </row>
    <row r="102" spans="1:18" s="1" customFormat="1" x14ac:dyDescent="0.25">
      <c r="A102" s="112" t="s">
        <v>96</v>
      </c>
      <c r="B102" s="113"/>
      <c r="C102" s="113"/>
      <c r="D102" s="114"/>
      <c r="E102" s="5">
        <f>SUM(E92:E96)</f>
        <v>1199.45</v>
      </c>
      <c r="F102" s="5">
        <v>337</v>
      </c>
      <c r="G102" s="5">
        <f>SUM(G96+G95+G94+G93+G92)</f>
        <v>284.45</v>
      </c>
      <c r="H102" s="5">
        <v>0</v>
      </c>
      <c r="I102" s="5">
        <v>0</v>
      </c>
      <c r="J102" s="5">
        <v>404.6</v>
      </c>
      <c r="K102" s="5">
        <v>173.4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19"/>
    </row>
    <row r="103" spans="1:18" s="1" customFormat="1" ht="23.25" customHeight="1" x14ac:dyDescent="0.25">
      <c r="A103" s="112" t="s">
        <v>326</v>
      </c>
      <c r="B103" s="113"/>
      <c r="C103" s="113"/>
      <c r="D103" s="114"/>
      <c r="E103" s="5">
        <f>SUM(E97)</f>
        <v>3500</v>
      </c>
      <c r="F103" s="5">
        <f t="shared" ref="F103:Q103" si="19">SUM(F97)</f>
        <v>1750</v>
      </c>
      <c r="G103" s="5">
        <f t="shared" si="19"/>
        <v>750</v>
      </c>
      <c r="H103" s="5">
        <f t="shared" si="19"/>
        <v>0</v>
      </c>
      <c r="I103" s="5">
        <f t="shared" si="19"/>
        <v>0</v>
      </c>
      <c r="J103" s="5">
        <f t="shared" si="19"/>
        <v>350</v>
      </c>
      <c r="K103" s="5">
        <f t="shared" si="19"/>
        <v>150</v>
      </c>
      <c r="L103" s="5">
        <f t="shared" si="19"/>
        <v>0</v>
      </c>
      <c r="M103" s="5">
        <f t="shared" si="19"/>
        <v>0</v>
      </c>
      <c r="N103" s="5">
        <f t="shared" si="19"/>
        <v>350</v>
      </c>
      <c r="O103" s="5">
        <f t="shared" si="19"/>
        <v>150</v>
      </c>
      <c r="P103" s="5">
        <f t="shared" si="19"/>
        <v>0</v>
      </c>
      <c r="Q103" s="5">
        <f t="shared" si="19"/>
        <v>0</v>
      </c>
      <c r="R103" s="19"/>
    </row>
    <row r="104" spans="1:18" s="1" customFormat="1" ht="26.25" customHeight="1" x14ac:dyDescent="0.25">
      <c r="A104" s="112" t="s">
        <v>121</v>
      </c>
      <c r="B104" s="113"/>
      <c r="C104" s="113"/>
      <c r="D104" s="114"/>
      <c r="E104" s="5">
        <f>SUM(E69)</f>
        <v>240.58</v>
      </c>
      <c r="F104" s="5">
        <f t="shared" ref="F104:P104" si="20">SUM(F69)</f>
        <v>0</v>
      </c>
      <c r="G104" s="5">
        <f t="shared" si="20"/>
        <v>140.58000000000001</v>
      </c>
      <c r="H104" s="5">
        <f t="shared" si="20"/>
        <v>0</v>
      </c>
      <c r="I104" s="5">
        <f t="shared" si="20"/>
        <v>0</v>
      </c>
      <c r="J104" s="5">
        <f t="shared" si="20"/>
        <v>0</v>
      </c>
      <c r="K104" s="5">
        <f t="shared" si="20"/>
        <v>100</v>
      </c>
      <c r="L104" s="5">
        <f t="shared" si="20"/>
        <v>0</v>
      </c>
      <c r="M104" s="5">
        <f t="shared" si="20"/>
        <v>0</v>
      </c>
      <c r="N104" s="5">
        <f t="shared" si="20"/>
        <v>0</v>
      </c>
      <c r="O104" s="5">
        <f t="shared" si="20"/>
        <v>0</v>
      </c>
      <c r="P104" s="5">
        <f t="shared" si="20"/>
        <v>0</v>
      </c>
      <c r="Q104" s="5">
        <f t="shared" ref="Q104" si="21">SUM(Q69)</f>
        <v>0</v>
      </c>
      <c r="R104" s="19"/>
    </row>
    <row r="105" spans="1:18" s="1" customFormat="1" ht="30" customHeight="1" x14ac:dyDescent="0.25">
      <c r="A105" s="112" t="s">
        <v>134</v>
      </c>
      <c r="B105" s="113"/>
      <c r="C105" s="113"/>
      <c r="D105" s="114"/>
      <c r="E105" s="5">
        <f>SUM(E73+E74)</f>
        <v>1200</v>
      </c>
      <c r="F105" s="5">
        <f t="shared" ref="F105:Q105" si="22">SUM(F73+F74)</f>
        <v>350</v>
      </c>
      <c r="G105" s="5">
        <f t="shared" si="22"/>
        <v>120</v>
      </c>
      <c r="H105" s="5">
        <f t="shared" si="22"/>
        <v>0</v>
      </c>
      <c r="I105" s="5">
        <f t="shared" si="22"/>
        <v>0</v>
      </c>
      <c r="J105" s="5">
        <f t="shared" si="22"/>
        <v>300</v>
      </c>
      <c r="K105" s="5">
        <f t="shared" si="22"/>
        <v>120</v>
      </c>
      <c r="L105" s="5">
        <f t="shared" si="22"/>
        <v>0</v>
      </c>
      <c r="M105" s="5">
        <f t="shared" si="22"/>
        <v>0</v>
      </c>
      <c r="N105" s="5">
        <f t="shared" si="22"/>
        <v>190</v>
      </c>
      <c r="O105" s="5">
        <f t="shared" si="22"/>
        <v>120</v>
      </c>
      <c r="P105" s="5">
        <f t="shared" si="22"/>
        <v>0</v>
      </c>
      <c r="Q105" s="5">
        <f t="shared" si="22"/>
        <v>0</v>
      </c>
      <c r="R105" s="19"/>
    </row>
    <row r="106" spans="1:18" s="1" customFormat="1" x14ac:dyDescent="0.25">
      <c r="A106" s="112" t="s">
        <v>106</v>
      </c>
      <c r="B106" s="113"/>
      <c r="C106" s="113"/>
      <c r="D106" s="114"/>
      <c r="E106" s="5">
        <f>SUM(E98)</f>
        <v>105</v>
      </c>
      <c r="F106" s="5">
        <f t="shared" ref="F106:Q106" si="23">SUM(F98)</f>
        <v>24.5</v>
      </c>
      <c r="G106" s="5">
        <f t="shared" si="23"/>
        <v>10.5</v>
      </c>
      <c r="H106" s="5">
        <f t="shared" si="23"/>
        <v>0</v>
      </c>
      <c r="I106" s="5">
        <f t="shared" si="23"/>
        <v>0</v>
      </c>
      <c r="J106" s="5">
        <f t="shared" si="23"/>
        <v>24.5</v>
      </c>
      <c r="K106" s="5">
        <f t="shared" si="23"/>
        <v>10.5</v>
      </c>
      <c r="L106" s="5">
        <f t="shared" si="23"/>
        <v>0</v>
      </c>
      <c r="M106" s="5">
        <f t="shared" si="23"/>
        <v>0</v>
      </c>
      <c r="N106" s="5">
        <f t="shared" si="23"/>
        <v>24.5</v>
      </c>
      <c r="O106" s="5">
        <f t="shared" si="23"/>
        <v>10.5</v>
      </c>
      <c r="P106" s="5">
        <f t="shared" si="23"/>
        <v>0</v>
      </c>
      <c r="Q106" s="5">
        <f t="shared" si="23"/>
        <v>0</v>
      </c>
      <c r="R106" s="19"/>
    </row>
    <row r="107" spans="1:18" s="1" customFormat="1" x14ac:dyDescent="0.25">
      <c r="A107" s="71" t="s">
        <v>261</v>
      </c>
      <c r="B107" s="72"/>
      <c r="C107" s="72"/>
      <c r="D107" s="73"/>
      <c r="E107" s="45">
        <f>SUM(E101+E102+E103+E104+E105+E106)</f>
        <v>9932.3700000000008</v>
      </c>
      <c r="F107" s="45">
        <f t="shared" ref="F107:Q107" si="24">SUM(F101+F102+F103+F104+F105+F106)</f>
        <v>4906.1399999999994</v>
      </c>
      <c r="G107" s="45">
        <f t="shared" si="24"/>
        <v>2353.23</v>
      </c>
      <c r="H107" s="45">
        <f t="shared" si="24"/>
        <v>0</v>
      </c>
      <c r="I107" s="45">
        <f t="shared" si="24"/>
        <v>0</v>
      </c>
      <c r="J107" s="45">
        <f t="shared" si="24"/>
        <v>1180.5999999999999</v>
      </c>
      <c r="K107" s="45">
        <f t="shared" si="24"/>
        <v>597.4</v>
      </c>
      <c r="L107" s="45">
        <f t="shared" si="24"/>
        <v>0</v>
      </c>
      <c r="M107" s="45">
        <f t="shared" si="24"/>
        <v>0</v>
      </c>
      <c r="N107" s="45">
        <f t="shared" si="24"/>
        <v>599.5</v>
      </c>
      <c r="O107" s="45">
        <f t="shared" si="24"/>
        <v>295.5</v>
      </c>
      <c r="P107" s="45">
        <f t="shared" si="24"/>
        <v>0</v>
      </c>
      <c r="Q107" s="45">
        <f t="shared" si="24"/>
        <v>0</v>
      </c>
      <c r="R107" s="58"/>
    </row>
    <row r="108" spans="1:18" s="1" customFormat="1" x14ac:dyDescent="0.25">
      <c r="A108" s="62"/>
      <c r="B108" s="63"/>
      <c r="C108" s="63"/>
      <c r="D108" s="64"/>
      <c r="E108" s="45">
        <f>SUM(E101:E106)</f>
        <v>9932.3700000000008</v>
      </c>
      <c r="F108" s="45">
        <f t="shared" ref="F108:Q108" si="25">SUM(F101:F106)</f>
        <v>4906.1399999999994</v>
      </c>
      <c r="G108" s="45">
        <f t="shared" si="25"/>
        <v>2353.23</v>
      </c>
      <c r="H108" s="45">
        <f t="shared" si="25"/>
        <v>0</v>
      </c>
      <c r="I108" s="45">
        <f t="shared" si="25"/>
        <v>0</v>
      </c>
      <c r="J108" s="45">
        <f t="shared" si="25"/>
        <v>1180.5999999999999</v>
      </c>
      <c r="K108" s="45">
        <f t="shared" si="25"/>
        <v>597.4</v>
      </c>
      <c r="L108" s="45">
        <f t="shared" si="25"/>
        <v>0</v>
      </c>
      <c r="M108" s="45">
        <f t="shared" si="25"/>
        <v>0</v>
      </c>
      <c r="N108" s="45">
        <f>SUM(N101:N106)</f>
        <v>599.5</v>
      </c>
      <c r="O108" s="45">
        <f t="shared" si="25"/>
        <v>295.5</v>
      </c>
      <c r="P108" s="45">
        <f t="shared" si="25"/>
        <v>0</v>
      </c>
      <c r="Q108" s="45">
        <f t="shared" si="25"/>
        <v>0</v>
      </c>
      <c r="R108" s="58"/>
    </row>
    <row r="109" spans="1:18" s="1" customFormat="1" ht="30" customHeight="1" x14ac:dyDescent="0.25">
      <c r="A109" s="109" t="s">
        <v>23</v>
      </c>
      <c r="B109" s="110"/>
      <c r="C109" s="110"/>
      <c r="D109" s="111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23"/>
    </row>
    <row r="110" spans="1:18" s="1" customFormat="1" ht="143.25" customHeight="1" x14ac:dyDescent="0.25">
      <c r="A110" s="8" t="s">
        <v>317</v>
      </c>
      <c r="B110" s="8" t="s">
        <v>24</v>
      </c>
      <c r="C110" s="8" t="s">
        <v>176</v>
      </c>
      <c r="D110" s="8" t="s">
        <v>42</v>
      </c>
      <c r="E110" s="5">
        <f>SUM(F110:R110)</f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23" t="s">
        <v>28</v>
      </c>
    </row>
    <row r="111" spans="1:18" s="1" customFormat="1" ht="166.5" customHeight="1" x14ac:dyDescent="0.25">
      <c r="A111" s="8" t="s">
        <v>78</v>
      </c>
      <c r="B111" s="8" t="s">
        <v>177</v>
      </c>
      <c r="C111" s="8" t="s">
        <v>122</v>
      </c>
      <c r="D111" s="8" t="s">
        <v>79</v>
      </c>
      <c r="E111" s="5">
        <f t="shared" ref="E111:E114" si="26">SUM(F111:R111)</f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19" t="s">
        <v>28</v>
      </c>
    </row>
    <row r="112" spans="1:18" s="1" customFormat="1" ht="225" x14ac:dyDescent="0.25">
      <c r="A112" s="8" t="s">
        <v>80</v>
      </c>
      <c r="B112" s="8" t="s">
        <v>178</v>
      </c>
      <c r="C112" s="8" t="s">
        <v>55</v>
      </c>
      <c r="D112" s="8" t="s">
        <v>82</v>
      </c>
      <c r="E112" s="5">
        <f t="shared" si="26"/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19" t="s">
        <v>27</v>
      </c>
    </row>
    <row r="113" spans="1:18" s="1" customFormat="1" ht="105" x14ac:dyDescent="0.25">
      <c r="A113" s="8" t="s">
        <v>81</v>
      </c>
      <c r="B113" s="8" t="s">
        <v>178</v>
      </c>
      <c r="C113" s="8" t="s">
        <v>55</v>
      </c>
      <c r="D113" s="8" t="s">
        <v>82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19" t="s">
        <v>27</v>
      </c>
    </row>
    <row r="114" spans="1:18" s="1" customFormat="1" ht="240" x14ac:dyDescent="0.25">
      <c r="A114" s="8" t="s">
        <v>179</v>
      </c>
      <c r="B114" s="9" t="s">
        <v>16</v>
      </c>
      <c r="C114" s="8" t="s">
        <v>13</v>
      </c>
      <c r="D114" s="8" t="s">
        <v>321</v>
      </c>
      <c r="E114" s="5">
        <f t="shared" si="26"/>
        <v>109.30000000000001</v>
      </c>
      <c r="F114" s="5">
        <v>76.510000000000005</v>
      </c>
      <c r="G114" s="5">
        <v>32.79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 t="s">
        <v>33</v>
      </c>
    </row>
    <row r="115" spans="1:18" s="1" customFormat="1" ht="90" x14ac:dyDescent="0.25">
      <c r="A115" s="8" t="s">
        <v>222</v>
      </c>
      <c r="B115" s="9" t="s">
        <v>24</v>
      </c>
      <c r="C115" s="8" t="s">
        <v>13</v>
      </c>
      <c r="D115" s="8" t="s">
        <v>320</v>
      </c>
      <c r="E115" s="5">
        <v>1212.5999999999999</v>
      </c>
      <c r="F115" s="5">
        <v>848.82</v>
      </c>
      <c r="G115" s="5">
        <v>363.78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 t="s">
        <v>33</v>
      </c>
    </row>
    <row r="116" spans="1:18" s="1" customFormat="1" ht="240" x14ac:dyDescent="0.25">
      <c r="A116" s="8" t="s">
        <v>318</v>
      </c>
      <c r="B116" s="9" t="s">
        <v>108</v>
      </c>
      <c r="C116" s="8" t="s">
        <v>13</v>
      </c>
      <c r="D116" s="8" t="s">
        <v>319</v>
      </c>
      <c r="E116" s="5">
        <v>717.9</v>
      </c>
      <c r="F116" s="5">
        <v>502.53</v>
      </c>
      <c r="G116" s="5">
        <v>215.37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 t="s">
        <v>32</v>
      </c>
    </row>
    <row r="117" spans="1:18" s="1" customFormat="1" ht="96.75" customHeight="1" x14ac:dyDescent="0.25">
      <c r="A117" s="8" t="s">
        <v>223</v>
      </c>
      <c r="B117" s="9" t="s">
        <v>24</v>
      </c>
      <c r="C117" s="8" t="s">
        <v>13</v>
      </c>
      <c r="D117" s="8" t="s">
        <v>111</v>
      </c>
      <c r="E117" s="5">
        <v>43.86</v>
      </c>
      <c r="F117" s="5">
        <v>30.7</v>
      </c>
      <c r="G117" s="5">
        <v>13.16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 t="s">
        <v>33</v>
      </c>
    </row>
    <row r="118" spans="1:18" s="1" customFormat="1" ht="22.5" customHeight="1" x14ac:dyDescent="0.25">
      <c r="A118" s="112" t="s">
        <v>134</v>
      </c>
      <c r="B118" s="113"/>
      <c r="C118" s="113"/>
      <c r="D118" s="114"/>
      <c r="E118" s="5">
        <f>SUM(E113)</f>
        <v>0</v>
      </c>
      <c r="F118" s="5">
        <f t="shared" ref="F118:Q118" si="27">SUM(F113)</f>
        <v>0</v>
      </c>
      <c r="G118" s="5">
        <f t="shared" si="27"/>
        <v>0</v>
      </c>
      <c r="H118" s="5">
        <v>0</v>
      </c>
      <c r="I118" s="5">
        <v>0</v>
      </c>
      <c r="J118" s="5">
        <v>0</v>
      </c>
      <c r="K118" s="5">
        <f t="shared" si="27"/>
        <v>0</v>
      </c>
      <c r="L118" s="5">
        <f t="shared" si="27"/>
        <v>0</v>
      </c>
      <c r="M118" s="5">
        <f t="shared" si="27"/>
        <v>0</v>
      </c>
      <c r="N118" s="5">
        <f t="shared" si="27"/>
        <v>0</v>
      </c>
      <c r="O118" s="5">
        <f t="shared" si="27"/>
        <v>0</v>
      </c>
      <c r="P118" s="5">
        <f t="shared" si="27"/>
        <v>0</v>
      </c>
      <c r="Q118" s="5">
        <f t="shared" si="27"/>
        <v>0</v>
      </c>
      <c r="R118" s="5"/>
    </row>
    <row r="119" spans="1:18" s="1" customFormat="1" x14ac:dyDescent="0.25">
      <c r="A119" s="112" t="s">
        <v>95</v>
      </c>
      <c r="B119" s="113"/>
      <c r="C119" s="113"/>
      <c r="D119" s="114"/>
      <c r="E119" s="58">
        <f>SUM(E117+E116+E115+E114)</f>
        <v>2083.66</v>
      </c>
      <c r="F119" s="58">
        <f t="shared" ref="F119:P119" si="28">SUM(F117+F116+F115+F114)</f>
        <v>1458.5600000000002</v>
      </c>
      <c r="G119" s="58">
        <f t="shared" si="28"/>
        <v>625.09999999999991</v>
      </c>
      <c r="H119" s="58">
        <f t="shared" si="28"/>
        <v>0</v>
      </c>
      <c r="I119" s="58">
        <f t="shared" si="28"/>
        <v>0</v>
      </c>
      <c r="J119" s="58">
        <f t="shared" si="28"/>
        <v>0</v>
      </c>
      <c r="K119" s="58">
        <f t="shared" si="28"/>
        <v>0</v>
      </c>
      <c r="L119" s="58">
        <f t="shared" si="28"/>
        <v>0</v>
      </c>
      <c r="M119" s="58">
        <f t="shared" si="28"/>
        <v>0</v>
      </c>
      <c r="N119" s="58">
        <f t="shared" si="28"/>
        <v>0</v>
      </c>
      <c r="O119" s="58">
        <f t="shared" si="28"/>
        <v>0</v>
      </c>
      <c r="P119" s="58">
        <f t="shared" si="28"/>
        <v>0</v>
      </c>
      <c r="Q119" s="58">
        <f t="shared" ref="Q119" si="29">SUM(Q117+Q116+Q115+Q114)</f>
        <v>0</v>
      </c>
      <c r="R119" s="5"/>
    </row>
    <row r="120" spans="1:18" s="1" customFormat="1" ht="18.75" customHeight="1" x14ac:dyDescent="0.25">
      <c r="A120" s="71" t="s">
        <v>262</v>
      </c>
      <c r="B120" s="72"/>
      <c r="C120" s="72"/>
      <c r="D120" s="73"/>
      <c r="E120" s="58">
        <f t="shared" ref="E120:Q120" si="30">SUM(E110:E117)</f>
        <v>2083.66</v>
      </c>
      <c r="F120" s="58">
        <f t="shared" si="30"/>
        <v>1458.5600000000002</v>
      </c>
      <c r="G120" s="58">
        <f t="shared" si="30"/>
        <v>625.1</v>
      </c>
      <c r="H120" s="58">
        <f t="shared" si="30"/>
        <v>0</v>
      </c>
      <c r="I120" s="5">
        <v>0</v>
      </c>
      <c r="J120" s="58">
        <f t="shared" si="30"/>
        <v>0</v>
      </c>
      <c r="K120" s="58">
        <f t="shared" si="30"/>
        <v>0</v>
      </c>
      <c r="L120" s="58">
        <f t="shared" si="30"/>
        <v>0</v>
      </c>
      <c r="M120" s="58">
        <f t="shared" si="30"/>
        <v>0</v>
      </c>
      <c r="N120" s="58">
        <f t="shared" si="30"/>
        <v>0</v>
      </c>
      <c r="O120" s="58">
        <f t="shared" si="30"/>
        <v>0</v>
      </c>
      <c r="P120" s="58">
        <f t="shared" si="30"/>
        <v>0</v>
      </c>
      <c r="Q120" s="58">
        <f t="shared" si="30"/>
        <v>0</v>
      </c>
      <c r="R120" s="5"/>
    </row>
    <row r="121" spans="1:18" s="6" customFormat="1" ht="67.5" customHeight="1" x14ac:dyDescent="0.25">
      <c r="A121" s="109" t="s">
        <v>180</v>
      </c>
      <c r="B121" s="110"/>
      <c r="C121" s="110"/>
      <c r="D121" s="11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s="6" customFormat="1" ht="409.6" customHeight="1" x14ac:dyDescent="0.25">
      <c r="A122" s="8" t="s">
        <v>112</v>
      </c>
      <c r="B122" s="8" t="s">
        <v>84</v>
      </c>
      <c r="C122" s="8" t="s">
        <v>83</v>
      </c>
      <c r="D122" s="8" t="s">
        <v>181</v>
      </c>
      <c r="E122" s="5">
        <f>SUM(F122:Q122)</f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18" t="s">
        <v>31</v>
      </c>
    </row>
    <row r="123" spans="1:18" s="6" customFormat="1" ht="170.25" customHeight="1" x14ac:dyDescent="0.25">
      <c r="A123" s="8" t="s">
        <v>263</v>
      </c>
      <c r="B123" s="8" t="s">
        <v>12</v>
      </c>
      <c r="C123" s="8" t="s">
        <v>55</v>
      </c>
      <c r="D123" s="8" t="s">
        <v>131</v>
      </c>
      <c r="E123" s="5">
        <v>300</v>
      </c>
      <c r="F123" s="5">
        <v>110</v>
      </c>
      <c r="G123" s="5">
        <v>50</v>
      </c>
      <c r="H123" s="5">
        <v>0</v>
      </c>
      <c r="I123" s="5">
        <v>0</v>
      </c>
      <c r="J123" s="5">
        <v>100</v>
      </c>
      <c r="K123" s="5">
        <v>40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18" t="s">
        <v>31</v>
      </c>
    </row>
    <row r="124" spans="1:18" s="6" customFormat="1" ht="154.5" customHeight="1" x14ac:dyDescent="0.25">
      <c r="A124" s="8" t="s">
        <v>264</v>
      </c>
      <c r="B124" s="8" t="s">
        <v>12</v>
      </c>
      <c r="C124" s="8" t="s">
        <v>55</v>
      </c>
      <c r="D124" s="8" t="s">
        <v>132</v>
      </c>
      <c r="E124" s="5">
        <f t="shared" ref="E124:E140" si="31">SUM(F124:Q124)</f>
        <v>310</v>
      </c>
      <c r="F124" s="5">
        <v>117</v>
      </c>
      <c r="G124" s="5">
        <v>50</v>
      </c>
      <c r="H124" s="5">
        <v>0</v>
      </c>
      <c r="I124" s="5">
        <v>0</v>
      </c>
      <c r="J124" s="5">
        <v>100</v>
      </c>
      <c r="K124" s="5">
        <v>43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18" t="s">
        <v>31</v>
      </c>
    </row>
    <row r="125" spans="1:18" s="6" customFormat="1" ht="135.75" customHeight="1" x14ac:dyDescent="0.25">
      <c r="A125" s="8" t="s">
        <v>265</v>
      </c>
      <c r="B125" s="8" t="s">
        <v>24</v>
      </c>
      <c r="C125" s="8" t="s">
        <v>55</v>
      </c>
      <c r="D125" s="8" t="s">
        <v>133</v>
      </c>
      <c r="E125" s="5">
        <f t="shared" si="31"/>
        <v>55</v>
      </c>
      <c r="F125" s="5">
        <v>15.5</v>
      </c>
      <c r="G125" s="5">
        <v>5.5</v>
      </c>
      <c r="H125" s="5">
        <v>0</v>
      </c>
      <c r="I125" s="5">
        <v>0</v>
      </c>
      <c r="J125" s="5">
        <v>11.5</v>
      </c>
      <c r="K125" s="5">
        <v>5.5</v>
      </c>
      <c r="L125" s="5">
        <v>0</v>
      </c>
      <c r="M125" s="5">
        <v>0</v>
      </c>
      <c r="N125" s="5">
        <v>11.5</v>
      </c>
      <c r="O125" s="5">
        <v>5.5</v>
      </c>
      <c r="P125" s="5">
        <v>0</v>
      </c>
      <c r="Q125" s="5">
        <v>0</v>
      </c>
      <c r="R125" s="13" t="s">
        <v>31</v>
      </c>
    </row>
    <row r="126" spans="1:18" s="6" customFormat="1" ht="187.5" customHeight="1" x14ac:dyDescent="0.25">
      <c r="A126" s="8" t="s">
        <v>266</v>
      </c>
      <c r="B126" s="8" t="s">
        <v>84</v>
      </c>
      <c r="C126" s="8" t="s">
        <v>124</v>
      </c>
      <c r="D126" s="8" t="s">
        <v>85</v>
      </c>
      <c r="E126" s="5">
        <f t="shared" si="31"/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18" t="s">
        <v>31</v>
      </c>
    </row>
    <row r="127" spans="1:18" s="6" customFormat="1" ht="201" customHeight="1" x14ac:dyDescent="0.25">
      <c r="A127" s="8" t="s">
        <v>267</v>
      </c>
      <c r="B127" s="8" t="s">
        <v>84</v>
      </c>
      <c r="C127" s="8" t="s">
        <v>124</v>
      </c>
      <c r="D127" s="8" t="s">
        <v>86</v>
      </c>
      <c r="E127" s="5">
        <f t="shared" si="31"/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18" t="s">
        <v>31</v>
      </c>
    </row>
    <row r="128" spans="1:18" s="6" customFormat="1" ht="191.25" customHeight="1" x14ac:dyDescent="0.25">
      <c r="A128" s="8" t="s">
        <v>268</v>
      </c>
      <c r="B128" s="8" t="s">
        <v>84</v>
      </c>
      <c r="C128" s="8" t="s">
        <v>87</v>
      </c>
      <c r="D128" s="8" t="s">
        <v>88</v>
      </c>
      <c r="E128" s="5">
        <f t="shared" si="31"/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18" t="s">
        <v>31</v>
      </c>
    </row>
    <row r="129" spans="1:18" s="6" customFormat="1" ht="195" x14ac:dyDescent="0.25">
      <c r="A129" s="8" t="s">
        <v>269</v>
      </c>
      <c r="B129" s="8" t="s">
        <v>84</v>
      </c>
      <c r="C129" s="8" t="s">
        <v>55</v>
      </c>
      <c r="D129" s="8" t="s">
        <v>89</v>
      </c>
      <c r="E129" s="5">
        <f t="shared" si="31"/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13" t="s">
        <v>31</v>
      </c>
    </row>
    <row r="130" spans="1:18" s="6" customFormat="1" ht="236.25" customHeight="1" x14ac:dyDescent="0.25">
      <c r="A130" s="8" t="s">
        <v>275</v>
      </c>
      <c r="B130" s="8" t="s">
        <v>84</v>
      </c>
      <c r="C130" s="8" t="s">
        <v>21</v>
      </c>
      <c r="D130" s="8" t="s">
        <v>270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18" t="s">
        <v>31</v>
      </c>
    </row>
    <row r="131" spans="1:18" s="6" customFormat="1" ht="165.75" customHeight="1" x14ac:dyDescent="0.25">
      <c r="A131" s="8" t="s">
        <v>271</v>
      </c>
      <c r="B131" s="9" t="s">
        <v>84</v>
      </c>
      <c r="C131" s="8" t="s">
        <v>21</v>
      </c>
      <c r="D131" s="8" t="s">
        <v>197</v>
      </c>
      <c r="E131" s="5">
        <v>102</v>
      </c>
      <c r="F131" s="5">
        <v>71.400000000000006</v>
      </c>
      <c r="G131" s="5">
        <v>30.6</v>
      </c>
      <c r="H131" s="5">
        <v>0</v>
      </c>
      <c r="I131" s="5">
        <v>0</v>
      </c>
      <c r="J131" s="5">
        <f>+J133:QJ133:S133</f>
        <v>0</v>
      </c>
      <c r="K131" s="5">
        <f>+K133:QK133:T133</f>
        <v>0</v>
      </c>
      <c r="L131" s="5">
        <f>+L133:QL133:U133</f>
        <v>0</v>
      </c>
      <c r="M131" s="5">
        <f>+M133:QM133:V133</f>
        <v>0</v>
      </c>
      <c r="N131" s="5">
        <f>+N133:QN133:W133</f>
        <v>0</v>
      </c>
      <c r="O131" s="5">
        <f>+O133:QO133:X133</f>
        <v>0</v>
      </c>
      <c r="P131" s="5">
        <f>+P133:QP133:Y133</f>
        <v>0</v>
      </c>
      <c r="Q131" s="5">
        <f>+Q133:QQ133:Z133</f>
        <v>0</v>
      </c>
      <c r="R131" s="5" t="s">
        <v>31</v>
      </c>
    </row>
    <row r="132" spans="1:18" s="6" customFormat="1" ht="153" customHeight="1" x14ac:dyDescent="0.25">
      <c r="A132" s="8" t="s">
        <v>272</v>
      </c>
      <c r="B132" s="9" t="s">
        <v>84</v>
      </c>
      <c r="C132" s="8" t="s">
        <v>21</v>
      </c>
      <c r="D132" s="8" t="s">
        <v>198</v>
      </c>
      <c r="E132" s="5">
        <v>6.5</v>
      </c>
      <c r="F132" s="5">
        <v>4.55</v>
      </c>
      <c r="G132" s="5">
        <v>1.95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 t="s">
        <v>31</v>
      </c>
    </row>
    <row r="133" spans="1:18" s="6" customFormat="1" ht="160.5" customHeight="1" x14ac:dyDescent="0.25">
      <c r="A133" s="8" t="s">
        <v>273</v>
      </c>
      <c r="B133" s="9" t="s">
        <v>84</v>
      </c>
      <c r="C133" s="8" t="s">
        <v>21</v>
      </c>
      <c r="D133" s="8" t="s">
        <v>286</v>
      </c>
      <c r="E133" s="5">
        <v>3.5</v>
      </c>
      <c r="F133" s="5">
        <v>2.4500000000000002</v>
      </c>
      <c r="G133" s="5">
        <v>1.05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 t="s">
        <v>31</v>
      </c>
    </row>
    <row r="134" spans="1:18" s="6" customFormat="1" ht="198" customHeight="1" x14ac:dyDescent="0.25">
      <c r="A134" s="8" t="s">
        <v>274</v>
      </c>
      <c r="B134" s="9" t="s">
        <v>24</v>
      </c>
      <c r="C134" s="8" t="s">
        <v>21</v>
      </c>
      <c r="D134" s="8" t="s">
        <v>327</v>
      </c>
      <c r="E134" s="5">
        <v>8</v>
      </c>
      <c r="F134" s="5">
        <v>5.6</v>
      </c>
      <c r="G134" s="5">
        <v>2.4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 t="s">
        <v>31</v>
      </c>
    </row>
    <row r="135" spans="1:18" s="6" customFormat="1" ht="190.5" customHeight="1" x14ac:dyDescent="0.25">
      <c r="A135" s="8" t="s">
        <v>276</v>
      </c>
      <c r="B135" s="9" t="s">
        <v>24</v>
      </c>
      <c r="C135" s="8" t="s">
        <v>21</v>
      </c>
      <c r="D135" s="8" t="s">
        <v>36</v>
      </c>
      <c r="E135" s="5">
        <v>7.6</v>
      </c>
      <c r="F135" s="5">
        <v>5.32</v>
      </c>
      <c r="G135" s="5">
        <v>2.2799999999999998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 t="s">
        <v>31</v>
      </c>
    </row>
    <row r="136" spans="1:18" s="6" customFormat="1" ht="192.75" customHeight="1" x14ac:dyDescent="0.25">
      <c r="A136" s="8" t="s">
        <v>277</v>
      </c>
      <c r="B136" s="9" t="s">
        <v>84</v>
      </c>
      <c r="C136" s="8" t="s">
        <v>21</v>
      </c>
      <c r="D136" s="8" t="s">
        <v>285</v>
      </c>
      <c r="E136" s="5">
        <v>243</v>
      </c>
      <c r="F136" s="5">
        <v>170.1</v>
      </c>
      <c r="G136" s="5">
        <v>72.900000000000006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 t="s">
        <v>31</v>
      </c>
    </row>
    <row r="137" spans="1:18" s="1" customFormat="1" ht="120" x14ac:dyDescent="0.25">
      <c r="A137" s="8" t="s">
        <v>278</v>
      </c>
      <c r="B137" s="65" t="s">
        <v>24</v>
      </c>
      <c r="C137" s="8" t="s">
        <v>21</v>
      </c>
      <c r="D137" s="8" t="s">
        <v>285</v>
      </c>
      <c r="E137" s="5">
        <v>135.74</v>
      </c>
      <c r="F137" s="5">
        <v>46.02</v>
      </c>
      <c r="G137" s="5">
        <v>19.72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49</v>
      </c>
      <c r="O137" s="5">
        <v>21</v>
      </c>
      <c r="P137" s="5">
        <v>0</v>
      </c>
      <c r="Q137" s="5">
        <v>0</v>
      </c>
      <c r="R137" s="5" t="s">
        <v>31</v>
      </c>
    </row>
    <row r="138" spans="1:18" s="1" customFormat="1" ht="90" x14ac:dyDescent="0.25">
      <c r="A138" s="8" t="s">
        <v>279</v>
      </c>
      <c r="B138" s="9" t="s">
        <v>113</v>
      </c>
      <c r="C138" s="8" t="s">
        <v>21</v>
      </c>
      <c r="D138" s="8" t="s">
        <v>284</v>
      </c>
      <c r="E138" s="5">
        <v>20</v>
      </c>
      <c r="F138" s="5">
        <v>14</v>
      </c>
      <c r="G138" s="5">
        <v>6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 t="s">
        <v>31</v>
      </c>
    </row>
    <row r="139" spans="1:18" s="1" customFormat="1" ht="211.5" customHeight="1" x14ac:dyDescent="0.25">
      <c r="A139" s="8" t="s">
        <v>282</v>
      </c>
      <c r="B139" s="9" t="s">
        <v>281</v>
      </c>
      <c r="C139" s="8" t="s">
        <v>21</v>
      </c>
      <c r="D139" s="8" t="s">
        <v>283</v>
      </c>
      <c r="E139" s="5">
        <v>1008</v>
      </c>
      <c r="F139" s="5">
        <v>352.8</v>
      </c>
      <c r="G139" s="5">
        <v>151.19999999999999</v>
      </c>
      <c r="H139" s="5">
        <v>0</v>
      </c>
      <c r="I139" s="5">
        <v>0</v>
      </c>
      <c r="J139" s="5">
        <v>352.8</v>
      </c>
      <c r="K139" s="5">
        <v>151.19999999999999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 t="s">
        <v>31</v>
      </c>
    </row>
    <row r="140" spans="1:18" s="1" customFormat="1" ht="155.25" customHeight="1" x14ac:dyDescent="0.25">
      <c r="A140" s="8" t="s">
        <v>280</v>
      </c>
      <c r="B140" s="9" t="s">
        <v>24</v>
      </c>
      <c r="C140" s="8" t="s">
        <v>188</v>
      </c>
      <c r="D140" s="8" t="s">
        <v>43</v>
      </c>
      <c r="E140" s="5">
        <f t="shared" si="31"/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 t="s">
        <v>31</v>
      </c>
    </row>
    <row r="141" spans="1:18" s="1" customFormat="1" ht="28.5" customHeight="1" x14ac:dyDescent="0.25">
      <c r="A141" s="112" t="s">
        <v>95</v>
      </c>
      <c r="B141" s="113"/>
      <c r="C141" s="113"/>
      <c r="D141" s="114"/>
      <c r="E141" s="5">
        <f>SUM(E138+E137+E136+E135+E134+E133+E132+E131)</f>
        <v>526.34</v>
      </c>
      <c r="F141" s="5">
        <f t="shared" ref="F141:Q141" si="32">SUM(F138+F137+F136+F135+F134+F133+F132+F131)</f>
        <v>319.44</v>
      </c>
      <c r="G141" s="5">
        <f t="shared" si="32"/>
        <v>136.9</v>
      </c>
      <c r="H141" s="5">
        <f t="shared" si="32"/>
        <v>0</v>
      </c>
      <c r="I141" s="5">
        <f t="shared" si="32"/>
        <v>0</v>
      </c>
      <c r="J141" s="5">
        <f t="shared" si="32"/>
        <v>0</v>
      </c>
      <c r="K141" s="5">
        <f t="shared" si="32"/>
        <v>0</v>
      </c>
      <c r="L141" s="5">
        <f t="shared" si="32"/>
        <v>0</v>
      </c>
      <c r="M141" s="5">
        <f t="shared" si="32"/>
        <v>0</v>
      </c>
      <c r="N141" s="5">
        <f t="shared" si="32"/>
        <v>49</v>
      </c>
      <c r="O141" s="5">
        <f t="shared" si="32"/>
        <v>21</v>
      </c>
      <c r="P141" s="5">
        <f t="shared" si="32"/>
        <v>0</v>
      </c>
      <c r="Q141" s="5">
        <f t="shared" si="32"/>
        <v>0</v>
      </c>
      <c r="R141" s="5"/>
    </row>
    <row r="142" spans="1:18" s="1" customFormat="1" x14ac:dyDescent="0.25">
      <c r="A142" s="112" t="s">
        <v>134</v>
      </c>
      <c r="B142" s="113"/>
      <c r="C142" s="113"/>
      <c r="D142" s="114"/>
      <c r="E142" s="5">
        <f>SUM(E123+E124+E125)</f>
        <v>665</v>
      </c>
      <c r="F142" s="5">
        <f t="shared" ref="F142:Q142" si="33">SUM(F123+F124+F125)</f>
        <v>242.5</v>
      </c>
      <c r="G142" s="5">
        <f t="shared" si="33"/>
        <v>105.5</v>
      </c>
      <c r="H142" s="5">
        <f t="shared" si="33"/>
        <v>0</v>
      </c>
      <c r="I142" s="5">
        <f t="shared" si="33"/>
        <v>0</v>
      </c>
      <c r="J142" s="5">
        <f t="shared" si="33"/>
        <v>211.5</v>
      </c>
      <c r="K142" s="5">
        <f t="shared" si="33"/>
        <v>88.5</v>
      </c>
      <c r="L142" s="5">
        <f t="shared" si="33"/>
        <v>0</v>
      </c>
      <c r="M142" s="5">
        <f t="shared" si="33"/>
        <v>0</v>
      </c>
      <c r="N142" s="5">
        <f t="shared" si="33"/>
        <v>11.5</v>
      </c>
      <c r="O142" s="5">
        <f t="shared" si="33"/>
        <v>5.5</v>
      </c>
      <c r="P142" s="5">
        <f t="shared" si="33"/>
        <v>0</v>
      </c>
      <c r="Q142" s="5">
        <f t="shared" si="33"/>
        <v>0</v>
      </c>
      <c r="R142" s="5"/>
    </row>
    <row r="143" spans="1:18" s="1" customFormat="1" ht="33.75" customHeight="1" x14ac:dyDescent="0.25">
      <c r="A143" s="112" t="s">
        <v>104</v>
      </c>
      <c r="B143" s="113"/>
      <c r="C143" s="113"/>
      <c r="D143" s="114"/>
      <c r="E143" s="5">
        <f>SUM(E139)</f>
        <v>1008</v>
      </c>
      <c r="F143" s="5">
        <f t="shared" ref="F143:Q143" si="34">SUM(F139)</f>
        <v>352.8</v>
      </c>
      <c r="G143" s="5">
        <f t="shared" si="34"/>
        <v>151.19999999999999</v>
      </c>
      <c r="H143" s="5">
        <f t="shared" si="34"/>
        <v>0</v>
      </c>
      <c r="I143" s="5">
        <f t="shared" si="34"/>
        <v>0</v>
      </c>
      <c r="J143" s="5">
        <f t="shared" si="34"/>
        <v>352.8</v>
      </c>
      <c r="K143" s="5">
        <f t="shared" si="34"/>
        <v>151.19999999999999</v>
      </c>
      <c r="L143" s="5">
        <f t="shared" si="34"/>
        <v>0</v>
      </c>
      <c r="M143" s="5">
        <f t="shared" si="34"/>
        <v>0</v>
      </c>
      <c r="N143" s="5">
        <f t="shared" si="34"/>
        <v>0</v>
      </c>
      <c r="O143" s="5">
        <f t="shared" si="34"/>
        <v>0</v>
      </c>
      <c r="P143" s="5">
        <f t="shared" si="34"/>
        <v>0</v>
      </c>
      <c r="Q143" s="5">
        <f t="shared" si="34"/>
        <v>0</v>
      </c>
      <c r="R143" s="5"/>
    </row>
    <row r="144" spans="1:18" s="1" customFormat="1" ht="28.5" customHeight="1" x14ac:dyDescent="0.25">
      <c r="A144" s="126" t="s">
        <v>287</v>
      </c>
      <c r="B144" s="126"/>
      <c r="C144" s="126"/>
      <c r="D144" s="126"/>
      <c r="E144" s="58">
        <f t="shared" ref="E144:Q144" si="35">SUM(E122:E140)</f>
        <v>2199.34</v>
      </c>
      <c r="F144" s="58">
        <f t="shared" si="35"/>
        <v>914.74</v>
      </c>
      <c r="G144" s="58">
        <f t="shared" si="35"/>
        <v>393.6</v>
      </c>
      <c r="H144" s="58">
        <f t="shared" si="35"/>
        <v>0</v>
      </c>
      <c r="I144" s="58">
        <f t="shared" si="35"/>
        <v>0</v>
      </c>
      <c r="J144" s="58">
        <f t="shared" si="35"/>
        <v>564.29999999999995</v>
      </c>
      <c r="K144" s="58">
        <f t="shared" si="35"/>
        <v>239.7</v>
      </c>
      <c r="L144" s="58">
        <f t="shared" si="35"/>
        <v>0</v>
      </c>
      <c r="M144" s="58">
        <f t="shared" si="35"/>
        <v>0</v>
      </c>
      <c r="N144" s="58">
        <f t="shared" si="35"/>
        <v>60.5</v>
      </c>
      <c r="O144" s="58">
        <f t="shared" si="35"/>
        <v>26.5</v>
      </c>
      <c r="P144" s="58">
        <f t="shared" si="35"/>
        <v>0</v>
      </c>
      <c r="Q144" s="58">
        <f t="shared" si="35"/>
        <v>0</v>
      </c>
      <c r="R144" s="58"/>
    </row>
    <row r="145" spans="1:18" s="1" customFormat="1" ht="22.5" customHeight="1" x14ac:dyDescent="0.25">
      <c r="A145" s="89"/>
      <c r="B145" s="90"/>
      <c r="C145" s="90"/>
      <c r="D145" s="90"/>
      <c r="E145" s="58">
        <f t="shared" ref="E145:Q145" si="36">SUM(E141:E143)</f>
        <v>2199.34</v>
      </c>
      <c r="F145" s="58">
        <f t="shared" si="36"/>
        <v>914.74</v>
      </c>
      <c r="G145" s="58">
        <f t="shared" si="36"/>
        <v>393.6</v>
      </c>
      <c r="H145" s="58">
        <f t="shared" si="36"/>
        <v>0</v>
      </c>
      <c r="I145" s="58">
        <f t="shared" si="36"/>
        <v>0</v>
      </c>
      <c r="J145" s="58">
        <f t="shared" si="36"/>
        <v>564.29999999999995</v>
      </c>
      <c r="K145" s="58">
        <f t="shared" si="36"/>
        <v>239.7</v>
      </c>
      <c r="L145" s="58">
        <f t="shared" si="36"/>
        <v>0</v>
      </c>
      <c r="M145" s="58">
        <f t="shared" si="36"/>
        <v>0</v>
      </c>
      <c r="N145" s="58">
        <f t="shared" si="36"/>
        <v>60.5</v>
      </c>
      <c r="O145" s="58">
        <f t="shared" si="36"/>
        <v>26.5</v>
      </c>
      <c r="P145" s="58">
        <f t="shared" si="36"/>
        <v>0</v>
      </c>
      <c r="Q145" s="58">
        <f t="shared" si="36"/>
        <v>0</v>
      </c>
      <c r="R145" s="58"/>
    </row>
    <row r="146" spans="1:18" s="1" customFormat="1" ht="32.25" customHeight="1" x14ac:dyDescent="0.25">
      <c r="A146" s="109" t="s">
        <v>199</v>
      </c>
      <c r="B146" s="110"/>
      <c r="C146" s="110"/>
      <c r="D146" s="111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s="1" customFormat="1" ht="94.5" customHeight="1" x14ac:dyDescent="0.25">
      <c r="A147" s="8" t="s">
        <v>289</v>
      </c>
      <c r="B147" s="8" t="s">
        <v>24</v>
      </c>
      <c r="C147" s="8" t="s">
        <v>21</v>
      </c>
      <c r="D147" s="8" t="s">
        <v>203</v>
      </c>
      <c r="E147" s="26">
        <v>2838.87</v>
      </c>
      <c r="F147" s="26">
        <v>1926.55</v>
      </c>
      <c r="G147" s="26">
        <v>825.67</v>
      </c>
      <c r="H147" s="26">
        <v>0</v>
      </c>
      <c r="I147" s="26">
        <v>0</v>
      </c>
      <c r="J147" s="26">
        <v>60.65</v>
      </c>
      <c r="K147" s="26">
        <v>26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 t="s">
        <v>26</v>
      </c>
    </row>
    <row r="148" spans="1:18" s="1" customFormat="1" ht="105" customHeight="1" x14ac:dyDescent="0.25">
      <c r="A148" s="27" t="s">
        <v>200</v>
      </c>
      <c r="B148" s="8" t="s">
        <v>24</v>
      </c>
      <c r="C148" s="27" t="s">
        <v>13</v>
      </c>
      <c r="D148" s="27" t="s">
        <v>201</v>
      </c>
      <c r="E148" s="26">
        <v>896.92</v>
      </c>
      <c r="F148" s="26">
        <v>627.85</v>
      </c>
      <c r="G148" s="26">
        <v>269.07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 t="s">
        <v>26</v>
      </c>
    </row>
    <row r="149" spans="1:18" s="1" customFormat="1" ht="77.25" customHeight="1" x14ac:dyDescent="0.25">
      <c r="A149" s="8" t="s">
        <v>202</v>
      </c>
      <c r="B149" s="8" t="s">
        <v>24</v>
      </c>
      <c r="C149" s="8" t="s">
        <v>13</v>
      </c>
      <c r="D149" s="8" t="s">
        <v>45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5" t="s">
        <v>34</v>
      </c>
    </row>
    <row r="150" spans="1:18" s="1" customFormat="1" ht="26.25" customHeight="1" x14ac:dyDescent="0.25">
      <c r="A150" s="112" t="s">
        <v>95</v>
      </c>
      <c r="B150" s="113"/>
      <c r="C150" s="113"/>
      <c r="D150" s="114"/>
      <c r="E150" s="58">
        <f>SUM(E147:E148)</f>
        <v>3735.79</v>
      </c>
      <c r="F150" s="58">
        <f t="shared" ref="F150:Q150" si="37">SUM(F147:F148)</f>
        <v>2554.4</v>
      </c>
      <c r="G150" s="58">
        <f t="shared" si="37"/>
        <v>1094.74</v>
      </c>
      <c r="H150" s="58">
        <f t="shared" si="37"/>
        <v>0</v>
      </c>
      <c r="I150" s="58">
        <f t="shared" si="37"/>
        <v>0</v>
      </c>
      <c r="J150" s="58">
        <f t="shared" si="37"/>
        <v>60.65</v>
      </c>
      <c r="K150" s="58">
        <f t="shared" si="37"/>
        <v>26</v>
      </c>
      <c r="L150" s="58">
        <f t="shared" si="37"/>
        <v>0</v>
      </c>
      <c r="M150" s="58">
        <f t="shared" si="37"/>
        <v>0</v>
      </c>
      <c r="N150" s="58">
        <f t="shared" si="37"/>
        <v>0</v>
      </c>
      <c r="O150" s="58">
        <f t="shared" si="37"/>
        <v>0</v>
      </c>
      <c r="P150" s="58">
        <f t="shared" si="37"/>
        <v>0</v>
      </c>
      <c r="Q150" s="58">
        <f t="shared" si="37"/>
        <v>0</v>
      </c>
      <c r="R150" s="58"/>
    </row>
    <row r="151" spans="1:18" s="1" customFormat="1" ht="24" customHeight="1" x14ac:dyDescent="0.25">
      <c r="A151" s="130" t="s">
        <v>288</v>
      </c>
      <c r="B151" s="130"/>
      <c r="C151" s="130"/>
      <c r="D151" s="130"/>
      <c r="E151" s="58">
        <f>SUM(E150)</f>
        <v>3735.79</v>
      </c>
      <c r="F151" s="58">
        <f t="shared" ref="F151:Q151" si="38">SUM(F150)</f>
        <v>2554.4</v>
      </c>
      <c r="G151" s="58">
        <f t="shared" si="38"/>
        <v>1094.74</v>
      </c>
      <c r="H151" s="58">
        <f t="shared" si="38"/>
        <v>0</v>
      </c>
      <c r="I151" s="58">
        <f t="shared" si="38"/>
        <v>0</v>
      </c>
      <c r="J151" s="58">
        <f t="shared" si="38"/>
        <v>60.65</v>
      </c>
      <c r="K151" s="58">
        <f t="shared" si="38"/>
        <v>26</v>
      </c>
      <c r="L151" s="58">
        <f t="shared" si="38"/>
        <v>0</v>
      </c>
      <c r="M151" s="58">
        <f t="shared" si="38"/>
        <v>0</v>
      </c>
      <c r="N151" s="58">
        <f t="shared" si="38"/>
        <v>0</v>
      </c>
      <c r="O151" s="58">
        <f t="shared" si="38"/>
        <v>0</v>
      </c>
      <c r="P151" s="58">
        <f t="shared" si="38"/>
        <v>0</v>
      </c>
      <c r="Q151" s="58">
        <f t="shared" si="38"/>
        <v>0</v>
      </c>
      <c r="R151" s="58"/>
    </row>
    <row r="152" spans="1:18" s="1" customFormat="1" ht="17.25" customHeight="1" x14ac:dyDescent="0.25">
      <c r="A152" s="127" t="s">
        <v>182</v>
      </c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9"/>
    </row>
    <row r="153" spans="1:18" s="1" customFormat="1" ht="34.5" customHeight="1" x14ac:dyDescent="0.25">
      <c r="A153" s="89" t="s">
        <v>90</v>
      </c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1"/>
    </row>
    <row r="154" spans="1:18" s="1" customFormat="1" ht="87" customHeight="1" x14ac:dyDescent="0.25">
      <c r="A154" s="47" t="s">
        <v>183</v>
      </c>
      <c r="B154" s="48" t="s">
        <v>84</v>
      </c>
      <c r="C154" s="48" t="s">
        <v>91</v>
      </c>
      <c r="D154" s="49" t="s">
        <v>92</v>
      </c>
      <c r="E154" s="5">
        <f>SUM(F154:Q154)</f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18" t="s">
        <v>290</v>
      </c>
    </row>
    <row r="155" spans="1:18" s="1" customFormat="1" ht="120" x14ac:dyDescent="0.25">
      <c r="A155" s="47" t="s">
        <v>184</v>
      </c>
      <c r="B155" s="48" t="s">
        <v>84</v>
      </c>
      <c r="C155" s="48" t="s">
        <v>91</v>
      </c>
      <c r="D155" s="49" t="s">
        <v>93</v>
      </c>
      <c r="E155" s="5">
        <f>SUM(F155:Q155)</f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18" t="s">
        <v>290</v>
      </c>
    </row>
    <row r="156" spans="1:18" s="1" customFormat="1" ht="320.25" customHeight="1" x14ac:dyDescent="0.25">
      <c r="A156" s="47" t="s">
        <v>185</v>
      </c>
      <c r="B156" s="48" t="s">
        <v>186</v>
      </c>
      <c r="C156" s="48" t="s">
        <v>187</v>
      </c>
      <c r="D156" s="49" t="s">
        <v>94</v>
      </c>
      <c r="E156" s="5">
        <f>SUM(F156:Q156)</f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13" t="s">
        <v>32</v>
      </c>
    </row>
    <row r="157" spans="1:18" s="1" customFormat="1" ht="27" customHeight="1" x14ac:dyDescent="0.25">
      <c r="A157" s="131" t="s">
        <v>291</v>
      </c>
      <c r="B157" s="132"/>
      <c r="C157" s="132"/>
      <c r="D157" s="133"/>
      <c r="E157" s="26">
        <f>SUM(E154:E156)</f>
        <v>0</v>
      </c>
      <c r="F157" s="26">
        <f t="shared" ref="F157:Q157" si="39">SUM(F154:F156)</f>
        <v>0</v>
      </c>
      <c r="G157" s="26">
        <f t="shared" si="39"/>
        <v>0</v>
      </c>
      <c r="H157" s="26">
        <f t="shared" si="39"/>
        <v>0</v>
      </c>
      <c r="I157" s="26">
        <f t="shared" si="39"/>
        <v>0</v>
      </c>
      <c r="J157" s="26">
        <f t="shared" si="39"/>
        <v>0</v>
      </c>
      <c r="K157" s="26">
        <f t="shared" si="39"/>
        <v>0</v>
      </c>
      <c r="L157" s="26">
        <f t="shared" si="39"/>
        <v>0</v>
      </c>
      <c r="M157" s="26">
        <f t="shared" si="39"/>
        <v>0</v>
      </c>
      <c r="N157" s="26">
        <f t="shared" si="39"/>
        <v>0</v>
      </c>
      <c r="O157" s="26">
        <f t="shared" si="39"/>
        <v>0</v>
      </c>
      <c r="P157" s="26">
        <f t="shared" si="39"/>
        <v>0</v>
      </c>
      <c r="Q157" s="26">
        <f t="shared" si="39"/>
        <v>0</v>
      </c>
      <c r="R157" s="29"/>
    </row>
    <row r="158" spans="1:18" s="1" customFormat="1" ht="30" customHeight="1" x14ac:dyDescent="0.25">
      <c r="A158" s="136" t="s">
        <v>300</v>
      </c>
      <c r="B158" s="136"/>
      <c r="C158" s="136"/>
      <c r="D158" s="136"/>
      <c r="E158" s="68">
        <f>SUM(E157+E151+E144+E120+E107+E65+E59+E51+E44+E34+E22+E18+E13)</f>
        <v>23051.16</v>
      </c>
      <c r="F158" s="68">
        <f t="shared" ref="F158:G158" si="40">SUM(F157+F151+F144+F120+F107+F65+F59+F51+F44+F34+F22+F18+F13)</f>
        <v>9833.84</v>
      </c>
      <c r="G158" s="68">
        <f t="shared" si="40"/>
        <v>6166.67</v>
      </c>
      <c r="H158" s="68">
        <f>H13+H18+H22+H34+H44+H51+H59+H65+H107+H120+H144+H151+H157</f>
        <v>0</v>
      </c>
      <c r="I158" s="68">
        <f>I13+I18+I22+I34+I44+I51+I59+I65+I107+I120+I144+I151+I157</f>
        <v>0</v>
      </c>
      <c r="J158" s="68">
        <f t="shared" ref="J158" si="41">SUM(J157+J151+J144+J120+J107+J65+J59+J51+J44+J34+J22+J18+J13)</f>
        <v>1805.5499999999997</v>
      </c>
      <c r="K158" s="68">
        <f>SUM(K157+K151+K144+K120+K107+K65+K59+K51+K44+K34+K22+K18+K13)</f>
        <v>2563.1</v>
      </c>
      <c r="L158" s="68">
        <f t="shared" ref="L158" si="42">SUM(L157+L151+L144+L120+L107+L65+L59+L51+L44+L34+L22+L18+L13)</f>
        <v>0</v>
      </c>
      <c r="M158" s="68">
        <f>SUM(M157+M151+M144+M120+M107+M65+M59+M51+M44+M34+M22+M18+M13)</f>
        <v>0</v>
      </c>
      <c r="N158" s="68">
        <f t="shared" ref="N158" si="43">SUM(N157+N151+N144+N120+N107+N65+N59+N51+N44+N34+N22+N18+N13)</f>
        <v>660</v>
      </c>
      <c r="O158" s="68">
        <f t="shared" ref="O158" si="44">SUM(O157+O151+O144+O120+O107+O65+O59+O51+O44+O34+O22+O18+O13)</f>
        <v>2022</v>
      </c>
      <c r="P158" s="68">
        <f>SUM(P157+P151+P144+P120+P107+P65+P59+P51+P44+P34+P22+P18+P13)</f>
        <v>0</v>
      </c>
      <c r="Q158" s="68">
        <f t="shared" ref="Q158" si="45">SUM(Q157+Q151+Q144+Q120+Q107+Q65+Q59+Q51+Q44+Q34+Q22+Q18+Q13)</f>
        <v>0</v>
      </c>
      <c r="R158" s="69"/>
    </row>
    <row r="159" spans="1:18" s="1" customFormat="1" ht="30" customHeight="1" x14ac:dyDescent="0.25">
      <c r="A159" s="126" t="s">
        <v>328</v>
      </c>
      <c r="B159" s="126"/>
      <c r="C159" s="126"/>
      <c r="D159" s="126"/>
      <c r="E159" s="66">
        <f t="shared" ref="E159:Q159" si="46">SUM(E69)</f>
        <v>240.58</v>
      </c>
      <c r="F159" s="66">
        <f t="shared" si="46"/>
        <v>0</v>
      </c>
      <c r="G159" s="66">
        <f t="shared" si="46"/>
        <v>140.58000000000001</v>
      </c>
      <c r="H159" s="66">
        <f t="shared" si="46"/>
        <v>0</v>
      </c>
      <c r="I159" s="66">
        <f t="shared" si="46"/>
        <v>0</v>
      </c>
      <c r="J159" s="66">
        <f t="shared" si="46"/>
        <v>0</v>
      </c>
      <c r="K159" s="66">
        <f t="shared" si="46"/>
        <v>100</v>
      </c>
      <c r="L159" s="66">
        <f t="shared" si="46"/>
        <v>0</v>
      </c>
      <c r="M159" s="66">
        <f t="shared" si="46"/>
        <v>0</v>
      </c>
      <c r="N159" s="66">
        <f t="shared" si="46"/>
        <v>0</v>
      </c>
      <c r="O159" s="66">
        <f t="shared" si="46"/>
        <v>0</v>
      </c>
      <c r="P159" s="66">
        <f t="shared" si="46"/>
        <v>0</v>
      </c>
      <c r="Q159" s="66">
        <f t="shared" si="46"/>
        <v>0</v>
      </c>
      <c r="R159" s="67"/>
    </row>
    <row r="160" spans="1:18" s="1" customFormat="1" ht="30" customHeight="1" x14ac:dyDescent="0.25">
      <c r="A160" s="126" t="s">
        <v>295</v>
      </c>
      <c r="B160" s="126"/>
      <c r="C160" s="126"/>
      <c r="D160" s="126"/>
      <c r="E160" s="66">
        <f t="shared" ref="E160:Q160" si="47">SUM(E33+E43+E105+E118+E142)</f>
        <v>1865</v>
      </c>
      <c r="F160" s="66">
        <f t="shared" si="47"/>
        <v>592.5</v>
      </c>
      <c r="G160" s="66">
        <f t="shared" si="47"/>
        <v>225.5</v>
      </c>
      <c r="H160" s="66">
        <f t="shared" si="47"/>
        <v>0</v>
      </c>
      <c r="I160" s="66">
        <f t="shared" si="47"/>
        <v>0</v>
      </c>
      <c r="J160" s="66">
        <f t="shared" si="47"/>
        <v>511.5</v>
      </c>
      <c r="K160" s="66">
        <f t="shared" si="47"/>
        <v>208.5</v>
      </c>
      <c r="L160" s="66">
        <f t="shared" si="47"/>
        <v>0</v>
      </c>
      <c r="M160" s="66">
        <f t="shared" si="47"/>
        <v>0</v>
      </c>
      <c r="N160" s="66">
        <f t="shared" si="47"/>
        <v>201.5</v>
      </c>
      <c r="O160" s="66">
        <f t="shared" si="47"/>
        <v>125.5</v>
      </c>
      <c r="P160" s="66">
        <f t="shared" si="47"/>
        <v>0</v>
      </c>
      <c r="Q160" s="66">
        <f t="shared" si="47"/>
        <v>0</v>
      </c>
      <c r="R160" s="67"/>
    </row>
    <row r="161" spans="1:19" s="1" customFormat="1" ht="30" customHeight="1" x14ac:dyDescent="0.25">
      <c r="A161" s="126" t="s">
        <v>294</v>
      </c>
      <c r="B161" s="126"/>
      <c r="C161" s="126"/>
      <c r="D161" s="126"/>
      <c r="E161" s="66">
        <f t="shared" ref="E161:Q161" si="48">SUM(E106)</f>
        <v>105</v>
      </c>
      <c r="F161" s="66">
        <f t="shared" si="48"/>
        <v>24.5</v>
      </c>
      <c r="G161" s="66">
        <f t="shared" si="48"/>
        <v>10.5</v>
      </c>
      <c r="H161" s="66">
        <f t="shared" si="48"/>
        <v>0</v>
      </c>
      <c r="I161" s="66">
        <f t="shared" si="48"/>
        <v>0</v>
      </c>
      <c r="J161" s="66">
        <f t="shared" si="48"/>
        <v>24.5</v>
      </c>
      <c r="K161" s="66">
        <f t="shared" si="48"/>
        <v>10.5</v>
      </c>
      <c r="L161" s="66">
        <f t="shared" si="48"/>
        <v>0</v>
      </c>
      <c r="M161" s="66">
        <f t="shared" si="48"/>
        <v>0</v>
      </c>
      <c r="N161" s="66">
        <f t="shared" si="48"/>
        <v>24.5</v>
      </c>
      <c r="O161" s="66">
        <f t="shared" si="48"/>
        <v>10.5</v>
      </c>
      <c r="P161" s="66">
        <f t="shared" si="48"/>
        <v>0</v>
      </c>
      <c r="Q161" s="66">
        <f t="shared" si="48"/>
        <v>0</v>
      </c>
      <c r="R161" s="67"/>
    </row>
    <row r="162" spans="1:19" s="1" customFormat="1" ht="30" customHeight="1" x14ac:dyDescent="0.25">
      <c r="A162" s="126" t="s">
        <v>292</v>
      </c>
      <c r="B162" s="126"/>
      <c r="C162" s="126"/>
      <c r="D162" s="126"/>
      <c r="E162" s="66">
        <f t="shared" ref="E162:Q162" si="49">SUM(E103)</f>
        <v>3500</v>
      </c>
      <c r="F162" s="66">
        <f t="shared" si="49"/>
        <v>1750</v>
      </c>
      <c r="G162" s="66">
        <f t="shared" si="49"/>
        <v>750</v>
      </c>
      <c r="H162" s="66">
        <f t="shared" si="49"/>
        <v>0</v>
      </c>
      <c r="I162" s="66">
        <f t="shared" si="49"/>
        <v>0</v>
      </c>
      <c r="J162" s="66">
        <f t="shared" si="49"/>
        <v>350</v>
      </c>
      <c r="K162" s="66">
        <f t="shared" si="49"/>
        <v>150</v>
      </c>
      <c r="L162" s="66">
        <f t="shared" si="49"/>
        <v>0</v>
      </c>
      <c r="M162" s="66">
        <f t="shared" si="49"/>
        <v>0</v>
      </c>
      <c r="N162" s="66">
        <f t="shared" si="49"/>
        <v>350</v>
      </c>
      <c r="O162" s="66">
        <f t="shared" si="49"/>
        <v>150</v>
      </c>
      <c r="P162" s="66">
        <f t="shared" si="49"/>
        <v>0</v>
      </c>
      <c r="Q162" s="66">
        <f t="shared" si="49"/>
        <v>0</v>
      </c>
      <c r="R162" s="67"/>
    </row>
    <row r="163" spans="1:19" s="1" customFormat="1" ht="30" customHeight="1" x14ac:dyDescent="0.25">
      <c r="A163" s="139" t="s">
        <v>293</v>
      </c>
      <c r="B163" s="139"/>
      <c r="C163" s="139"/>
      <c r="D163" s="140"/>
      <c r="E163" s="66">
        <f t="shared" ref="E163:Q163" si="50">SUM(E102)</f>
        <v>1199.45</v>
      </c>
      <c r="F163" s="66">
        <f t="shared" si="50"/>
        <v>337</v>
      </c>
      <c r="G163" s="66">
        <f t="shared" si="50"/>
        <v>284.45</v>
      </c>
      <c r="H163" s="66">
        <f t="shared" si="50"/>
        <v>0</v>
      </c>
      <c r="I163" s="66">
        <f t="shared" si="50"/>
        <v>0</v>
      </c>
      <c r="J163" s="66">
        <f t="shared" si="50"/>
        <v>404.6</v>
      </c>
      <c r="K163" s="66">
        <f t="shared" si="50"/>
        <v>173.4</v>
      </c>
      <c r="L163" s="66">
        <f t="shared" si="50"/>
        <v>0</v>
      </c>
      <c r="M163" s="66">
        <f t="shared" si="50"/>
        <v>0</v>
      </c>
      <c r="N163" s="66">
        <f t="shared" si="50"/>
        <v>0</v>
      </c>
      <c r="O163" s="66">
        <f t="shared" si="50"/>
        <v>0</v>
      </c>
      <c r="P163" s="66">
        <f t="shared" si="50"/>
        <v>0</v>
      </c>
      <c r="Q163" s="66">
        <f t="shared" si="50"/>
        <v>0</v>
      </c>
      <c r="R163" s="67"/>
    </row>
    <row r="164" spans="1:19" s="1" customFormat="1" ht="30" customHeight="1" x14ac:dyDescent="0.25">
      <c r="A164" s="84" t="s">
        <v>298</v>
      </c>
      <c r="B164" s="84"/>
      <c r="C164" s="84"/>
      <c r="D164" s="85"/>
      <c r="E164" s="66">
        <f t="shared" ref="E164:Q164" si="51">SUM(E27+E139)</f>
        <v>6108</v>
      </c>
      <c r="F164" s="66">
        <f t="shared" si="51"/>
        <v>352.8</v>
      </c>
      <c r="G164" s="66">
        <f t="shared" si="51"/>
        <v>1851.2</v>
      </c>
      <c r="H164" s="66">
        <f t="shared" si="51"/>
        <v>0</v>
      </c>
      <c r="I164" s="66">
        <f t="shared" si="51"/>
        <v>0</v>
      </c>
      <c r="J164" s="66">
        <f t="shared" si="51"/>
        <v>352.8</v>
      </c>
      <c r="K164" s="66">
        <f t="shared" si="51"/>
        <v>1851.2</v>
      </c>
      <c r="L164" s="66">
        <f t="shared" si="51"/>
        <v>0</v>
      </c>
      <c r="M164" s="66">
        <f t="shared" si="51"/>
        <v>0</v>
      </c>
      <c r="N164" s="66">
        <f t="shared" si="51"/>
        <v>0</v>
      </c>
      <c r="O164" s="66">
        <f t="shared" si="51"/>
        <v>1700</v>
      </c>
      <c r="P164" s="66">
        <f t="shared" si="51"/>
        <v>0</v>
      </c>
      <c r="Q164" s="66">
        <f t="shared" si="51"/>
        <v>0</v>
      </c>
      <c r="R164" s="67"/>
    </row>
    <row r="165" spans="1:19" s="1" customFormat="1" ht="22.5" customHeight="1" x14ac:dyDescent="0.25">
      <c r="A165" s="123" t="s">
        <v>299</v>
      </c>
      <c r="B165" s="124"/>
      <c r="C165" s="124"/>
      <c r="D165" s="125"/>
      <c r="E165" s="50">
        <v>10033.129999999999</v>
      </c>
      <c r="F165" s="50">
        <v>6777.04</v>
      </c>
      <c r="G165" s="50">
        <v>2904.44</v>
      </c>
      <c r="H165" s="51">
        <v>0</v>
      </c>
      <c r="I165" s="51">
        <v>0</v>
      </c>
      <c r="J165" s="51">
        <v>162.15</v>
      </c>
      <c r="K165" s="51">
        <v>69.5</v>
      </c>
      <c r="L165" s="51">
        <v>0</v>
      </c>
      <c r="M165" s="51">
        <v>0</v>
      </c>
      <c r="N165" s="51">
        <v>84</v>
      </c>
      <c r="O165" s="51">
        <v>36</v>
      </c>
      <c r="P165" s="51">
        <v>0</v>
      </c>
      <c r="Q165" s="51">
        <v>0</v>
      </c>
      <c r="R165" s="28"/>
    </row>
    <row r="166" spans="1:19" s="1" customFormat="1" ht="22.5" customHeight="1" x14ac:dyDescent="0.25">
      <c r="A166" s="134" t="s">
        <v>301</v>
      </c>
      <c r="B166" s="134"/>
      <c r="C166" s="134"/>
      <c r="D166" s="135"/>
      <c r="E166" s="51">
        <f>SUM(E159:E165)</f>
        <v>23051.159999999996</v>
      </c>
      <c r="F166" s="51">
        <f t="shared" ref="F166:Q166" si="52">SUM(F159:F165)</f>
        <v>9833.84</v>
      </c>
      <c r="G166" s="51">
        <f t="shared" si="52"/>
        <v>6166.67</v>
      </c>
      <c r="H166" s="51">
        <f t="shared" si="52"/>
        <v>0</v>
      </c>
      <c r="I166" s="51">
        <f t="shared" si="52"/>
        <v>0</v>
      </c>
      <c r="J166" s="51">
        <f t="shared" si="52"/>
        <v>1805.55</v>
      </c>
      <c r="K166" s="51">
        <f t="shared" si="52"/>
        <v>2563.1</v>
      </c>
      <c r="L166" s="51">
        <f t="shared" si="52"/>
        <v>0</v>
      </c>
      <c r="M166" s="51">
        <f t="shared" si="52"/>
        <v>0</v>
      </c>
      <c r="N166" s="51">
        <f t="shared" si="52"/>
        <v>660</v>
      </c>
      <c r="O166" s="51">
        <f t="shared" si="52"/>
        <v>2022</v>
      </c>
      <c r="P166" s="51">
        <f t="shared" si="52"/>
        <v>0</v>
      </c>
      <c r="Q166" s="51">
        <f t="shared" si="52"/>
        <v>0</v>
      </c>
      <c r="R166" s="28"/>
    </row>
    <row r="167" spans="1:19" s="1" customFormat="1" ht="35.25" customHeight="1" x14ac:dyDescent="0.25">
      <c r="A167" s="3"/>
      <c r="E167" s="30"/>
      <c r="F167" s="30"/>
      <c r="G167" s="30"/>
      <c r="H167" s="30"/>
      <c r="I167" s="30"/>
      <c r="J167" s="31"/>
      <c r="K167" s="31"/>
      <c r="S167" s="7"/>
    </row>
    <row r="168" spans="1:19" s="1" customFormat="1" ht="29.25" customHeight="1" x14ac:dyDescent="0.25">
      <c r="A168" s="3"/>
      <c r="E168" s="31"/>
      <c r="F168" s="32"/>
      <c r="G168" s="32"/>
      <c r="I168" s="32"/>
      <c r="J168" s="31"/>
      <c r="K168" s="31"/>
    </row>
    <row r="169" spans="1:19" s="1" customFormat="1" ht="21.75" customHeight="1" x14ac:dyDescent="0.25">
      <c r="A169" s="38"/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1:19" s="1" customFormat="1" x14ac:dyDescent="0.25">
      <c r="A170" s="38"/>
      <c r="B170" s="34"/>
      <c r="C170" s="34"/>
      <c r="D170" s="33"/>
      <c r="E170" s="33"/>
      <c r="F170" s="33"/>
      <c r="G170" s="33"/>
      <c r="H170" s="33"/>
      <c r="I170" s="33"/>
      <c r="J170" s="34"/>
      <c r="K170" s="31"/>
      <c r="L170" s="32"/>
    </row>
    <row r="171" spans="1:19" s="1" customFormat="1" x14ac:dyDescent="0.25">
      <c r="A171" s="38"/>
      <c r="B171" s="142"/>
      <c r="C171" s="137"/>
      <c r="D171" s="122"/>
      <c r="E171" s="31"/>
      <c r="F171" s="35"/>
      <c r="G171" s="35"/>
      <c r="H171" s="35"/>
      <c r="I171" s="35"/>
      <c r="J171" s="35"/>
      <c r="K171" s="137"/>
      <c r="L171" s="122"/>
    </row>
    <row r="172" spans="1:19" s="1" customFormat="1" x14ac:dyDescent="0.25">
      <c r="A172" s="38"/>
      <c r="B172" s="142"/>
      <c r="C172" s="122"/>
      <c r="D172" s="122"/>
      <c r="E172" s="31"/>
      <c r="F172" s="35"/>
      <c r="G172" s="35"/>
      <c r="H172" s="35"/>
      <c r="I172" s="35"/>
      <c r="J172" s="35"/>
      <c r="K172" s="122"/>
      <c r="L172" s="122"/>
    </row>
    <row r="173" spans="1:19" s="1" customFormat="1" ht="22.5" customHeight="1" x14ac:dyDescent="0.25">
      <c r="A173" s="38"/>
      <c r="B173" s="142"/>
      <c r="C173" s="122"/>
      <c r="D173" s="122"/>
      <c r="E173" s="31"/>
      <c r="F173" s="35"/>
      <c r="G173" s="35"/>
      <c r="H173" s="35"/>
      <c r="I173" s="35"/>
      <c r="J173" s="35"/>
      <c r="K173" s="122"/>
      <c r="L173" s="122"/>
    </row>
    <row r="174" spans="1:19" s="1" customFormat="1" ht="17.25" customHeight="1" x14ac:dyDescent="0.25">
      <c r="A174" s="38"/>
      <c r="B174" s="141"/>
      <c r="C174" s="137"/>
      <c r="D174" s="122"/>
      <c r="E174" s="31"/>
      <c r="F174" s="35"/>
      <c r="G174" s="35"/>
      <c r="H174" s="35"/>
      <c r="I174" s="35"/>
      <c r="J174" s="35"/>
      <c r="K174" s="138"/>
      <c r="L174" s="122"/>
    </row>
    <row r="175" spans="1:19" s="1" customFormat="1" ht="18" customHeight="1" x14ac:dyDescent="0.25">
      <c r="A175" s="38"/>
      <c r="B175" s="141"/>
      <c r="C175" s="137"/>
      <c r="D175" s="122"/>
      <c r="E175" s="31"/>
      <c r="F175" s="35"/>
      <c r="G175" s="35"/>
      <c r="H175" s="35"/>
      <c r="I175" s="35"/>
      <c r="J175" s="36"/>
      <c r="K175" s="138"/>
      <c r="L175" s="122"/>
    </row>
    <row r="176" spans="1:19" s="1" customFormat="1" ht="18.75" customHeight="1" x14ac:dyDescent="0.25">
      <c r="A176" s="38"/>
      <c r="B176" s="141"/>
      <c r="C176" s="137"/>
      <c r="D176" s="122"/>
      <c r="E176" s="31"/>
      <c r="F176" s="35"/>
      <c r="G176" s="35"/>
      <c r="H176" s="35"/>
      <c r="I176" s="35"/>
      <c r="J176" s="36"/>
      <c r="K176" s="138"/>
      <c r="L176" s="122"/>
    </row>
    <row r="177" spans="1:12" s="1" customFormat="1" x14ac:dyDescent="0.25">
      <c r="A177" s="38"/>
      <c r="B177" s="122"/>
      <c r="C177" s="137"/>
      <c r="D177" s="122"/>
      <c r="E177" s="31"/>
      <c r="F177" s="35"/>
      <c r="G177" s="35"/>
      <c r="H177" s="35"/>
      <c r="I177" s="35"/>
      <c r="J177" s="36"/>
      <c r="K177" s="138"/>
      <c r="L177" s="31"/>
    </row>
    <row r="178" spans="1:12" s="1" customFormat="1" ht="16.5" customHeight="1" x14ac:dyDescent="0.25">
      <c r="A178" s="38"/>
      <c r="B178" s="122"/>
      <c r="C178" s="137"/>
      <c r="D178" s="122"/>
      <c r="E178" s="31"/>
      <c r="F178" s="35"/>
      <c r="G178" s="35"/>
      <c r="H178" s="35"/>
      <c r="I178" s="35"/>
      <c r="J178" s="36"/>
      <c r="K178" s="138"/>
      <c r="L178" s="31"/>
    </row>
    <row r="179" spans="1:12" s="1" customFormat="1" ht="21" customHeight="1" x14ac:dyDescent="0.25">
      <c r="A179" s="38"/>
      <c r="B179" s="122"/>
      <c r="C179" s="137"/>
      <c r="D179" s="122"/>
      <c r="E179" s="31"/>
      <c r="F179" s="35"/>
      <c r="G179" s="35"/>
      <c r="H179" s="35"/>
      <c r="I179" s="35"/>
      <c r="J179" s="35"/>
      <c r="K179" s="138"/>
      <c r="L179" s="31"/>
    </row>
    <row r="180" spans="1:12" s="1" customFormat="1" x14ac:dyDescent="0.25">
      <c r="A180" s="38"/>
      <c r="B180" s="122"/>
      <c r="C180" s="137"/>
      <c r="D180" s="122"/>
      <c r="E180" s="31"/>
      <c r="F180" s="35"/>
      <c r="G180" s="35"/>
      <c r="H180" s="35"/>
      <c r="I180" s="35"/>
      <c r="J180" s="35"/>
      <c r="K180" s="122"/>
      <c r="L180" s="122"/>
    </row>
    <row r="181" spans="1:12" s="1" customFormat="1" x14ac:dyDescent="0.25">
      <c r="A181" s="38"/>
      <c r="B181" s="122"/>
      <c r="C181" s="137"/>
      <c r="D181" s="122"/>
      <c r="E181" s="31"/>
      <c r="F181" s="35"/>
      <c r="G181" s="35"/>
      <c r="H181" s="35"/>
      <c r="I181" s="35"/>
      <c r="J181" s="35"/>
      <c r="K181" s="122"/>
      <c r="L181" s="122"/>
    </row>
    <row r="182" spans="1:12" s="1" customFormat="1" x14ac:dyDescent="0.25">
      <c r="A182" s="38"/>
      <c r="B182" s="122"/>
      <c r="C182" s="137"/>
      <c r="D182" s="122"/>
      <c r="E182" s="31"/>
      <c r="F182" s="35"/>
      <c r="G182" s="35"/>
      <c r="H182" s="35"/>
      <c r="I182" s="35"/>
      <c r="J182" s="35"/>
      <c r="K182" s="122"/>
      <c r="L182" s="122"/>
    </row>
    <row r="183" spans="1:12" s="1" customFormat="1" x14ac:dyDescent="0.25">
      <c r="A183" s="38"/>
      <c r="B183" s="141"/>
      <c r="C183" s="137"/>
      <c r="D183" s="122"/>
      <c r="E183" s="31"/>
      <c r="F183" s="35"/>
      <c r="G183" s="35"/>
      <c r="H183" s="35"/>
      <c r="I183" s="35"/>
      <c r="J183" s="30"/>
      <c r="K183" s="122"/>
      <c r="L183" s="31"/>
    </row>
    <row r="184" spans="1:12" s="1" customFormat="1" ht="15" customHeight="1" x14ac:dyDescent="0.25">
      <c r="A184" s="38"/>
      <c r="B184" s="141"/>
      <c r="C184" s="122"/>
      <c r="D184" s="122"/>
      <c r="E184" s="31"/>
      <c r="F184" s="35"/>
      <c r="G184" s="35"/>
      <c r="H184" s="35"/>
      <c r="I184" s="35"/>
      <c r="J184" s="30"/>
      <c r="K184" s="122"/>
      <c r="L184" s="31"/>
    </row>
    <row r="185" spans="1:12" s="1" customFormat="1" ht="23.25" customHeight="1" x14ac:dyDescent="0.25">
      <c r="A185" s="38"/>
      <c r="B185" s="141"/>
      <c r="C185" s="122"/>
      <c r="D185" s="122"/>
      <c r="E185" s="31"/>
      <c r="F185" s="35"/>
      <c r="G185" s="35"/>
      <c r="H185" s="35"/>
      <c r="I185" s="35"/>
      <c r="J185" s="30"/>
      <c r="K185" s="122"/>
      <c r="L185" s="31"/>
    </row>
    <row r="186" spans="1:12" s="1" customFormat="1" ht="16.5" customHeight="1" x14ac:dyDescent="0.25">
      <c r="A186" s="38"/>
      <c r="B186" s="141"/>
      <c r="C186" s="137"/>
      <c r="D186" s="122"/>
      <c r="E186" s="31"/>
      <c r="F186" s="35"/>
      <c r="G186" s="35"/>
      <c r="H186" s="35"/>
      <c r="I186" s="35"/>
      <c r="J186" s="30"/>
      <c r="K186" s="122"/>
      <c r="L186" s="122"/>
    </row>
    <row r="187" spans="1:12" s="1" customFormat="1" x14ac:dyDescent="0.25">
      <c r="A187" s="38"/>
      <c r="B187" s="141"/>
      <c r="C187" s="137"/>
      <c r="D187" s="122"/>
      <c r="E187" s="31"/>
      <c r="F187" s="35"/>
      <c r="G187" s="35"/>
      <c r="H187" s="35"/>
      <c r="I187" s="35"/>
      <c r="J187" s="30"/>
      <c r="K187" s="122"/>
      <c r="L187" s="122"/>
    </row>
    <row r="188" spans="1:12" s="1" customFormat="1" x14ac:dyDescent="0.25">
      <c r="A188" s="38"/>
      <c r="B188" s="141"/>
      <c r="C188" s="137"/>
      <c r="D188" s="122"/>
      <c r="E188" s="31"/>
      <c r="F188" s="35"/>
      <c r="G188" s="35"/>
      <c r="H188" s="35"/>
      <c r="I188" s="35"/>
      <c r="J188" s="30"/>
      <c r="K188" s="122"/>
      <c r="L188" s="122"/>
    </row>
    <row r="189" spans="1:12" s="1" customFormat="1" x14ac:dyDescent="0.25">
      <c r="A189" s="38"/>
      <c r="B189" s="122"/>
      <c r="C189" s="122"/>
      <c r="D189" s="122"/>
      <c r="E189" s="31"/>
      <c r="F189" s="35"/>
      <c r="G189" s="35"/>
      <c r="H189" s="35"/>
      <c r="I189" s="35"/>
      <c r="J189" s="30"/>
      <c r="K189" s="122"/>
      <c r="L189" s="122"/>
    </row>
    <row r="190" spans="1:12" s="1" customFormat="1" ht="15.75" customHeight="1" x14ac:dyDescent="0.25">
      <c r="A190" s="38"/>
      <c r="B190" s="122"/>
      <c r="C190" s="122"/>
      <c r="D190" s="122"/>
      <c r="E190" s="31"/>
      <c r="F190" s="35"/>
      <c r="G190" s="35"/>
      <c r="H190" s="35"/>
      <c r="I190" s="35"/>
      <c r="J190" s="30"/>
      <c r="K190" s="122"/>
      <c r="L190" s="122"/>
    </row>
    <row r="191" spans="1:12" s="1" customFormat="1" ht="17.25" customHeight="1" x14ac:dyDescent="0.25">
      <c r="A191" s="38"/>
      <c r="B191" s="122"/>
      <c r="C191" s="122"/>
      <c r="D191" s="122"/>
      <c r="E191" s="31"/>
      <c r="F191" s="35"/>
      <c r="G191" s="35"/>
      <c r="H191" s="35"/>
      <c r="I191" s="35"/>
      <c r="J191" s="30"/>
      <c r="K191" s="122"/>
      <c r="L191" s="122"/>
    </row>
    <row r="192" spans="1:12" s="1" customFormat="1" ht="15" customHeight="1" x14ac:dyDescent="0.25">
      <c r="A192" s="39"/>
      <c r="B192" s="31"/>
      <c r="C192" s="10"/>
      <c r="E192" s="31"/>
      <c r="F192" s="37"/>
      <c r="G192" s="37"/>
      <c r="H192" s="37"/>
      <c r="I192" s="37"/>
      <c r="J192" s="37"/>
      <c r="K192" s="30"/>
      <c r="L192" s="31"/>
    </row>
    <row r="193" spans="1:12" s="1" customFormat="1" ht="12" customHeight="1" x14ac:dyDescent="0.25">
      <c r="A193" s="38"/>
      <c r="B193" s="31"/>
      <c r="E193" s="31"/>
      <c r="F193" s="31"/>
      <c r="G193" s="31"/>
      <c r="H193" s="31"/>
      <c r="I193" s="31"/>
      <c r="J193" s="31"/>
      <c r="K193" s="31"/>
      <c r="L193" s="31"/>
    </row>
    <row r="194" spans="1:12" s="1" customFormat="1" ht="108.75" customHeight="1" x14ac:dyDescent="0.25">
      <c r="A194" s="38"/>
      <c r="B194" s="31"/>
      <c r="E194" s="31"/>
      <c r="F194" s="31"/>
      <c r="G194" s="31"/>
      <c r="H194" s="31"/>
      <c r="I194" s="31"/>
      <c r="J194" s="31"/>
      <c r="K194" s="31"/>
      <c r="L194" s="31"/>
    </row>
    <row r="195" spans="1:12" s="1" customFormat="1" ht="108.75" customHeight="1" x14ac:dyDescent="0.25">
      <c r="A195" s="38"/>
      <c r="B195" s="31"/>
      <c r="E195" s="31"/>
      <c r="F195" s="31"/>
      <c r="G195" s="31"/>
      <c r="H195" s="31"/>
      <c r="I195" s="31"/>
      <c r="J195" s="31"/>
      <c r="K195" s="31"/>
      <c r="L195" s="31"/>
    </row>
    <row r="196" spans="1:12" s="1" customFormat="1" ht="24.75" customHeight="1" x14ac:dyDescent="0.25">
      <c r="A196" s="3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s="1" customFormat="1" ht="30" customHeight="1" x14ac:dyDescent="0.25">
      <c r="A197" s="31"/>
      <c r="B197" s="31"/>
    </row>
    <row r="198" spans="1:12" s="1" customFormat="1" ht="21.75" customHeight="1" x14ac:dyDescent="0.25">
      <c r="A198" s="31"/>
      <c r="B198" s="31"/>
    </row>
    <row r="199" spans="1:12" s="1" customFormat="1" ht="24.75" customHeight="1" x14ac:dyDescent="0.25">
      <c r="A199" s="31"/>
      <c r="B199" s="31"/>
    </row>
    <row r="200" spans="1:12" s="1" customFormat="1" ht="48.75" customHeight="1" x14ac:dyDescent="0.25"/>
    <row r="201" spans="1:12" s="1" customFormat="1" ht="38.25" customHeight="1" x14ac:dyDescent="0.25"/>
    <row r="202" spans="1:12" s="1" customFormat="1" ht="48.75" customHeight="1" x14ac:dyDescent="0.25"/>
    <row r="203" spans="1:12" s="1" customFormat="1" ht="22.5" customHeight="1" x14ac:dyDescent="0.25"/>
    <row r="204" spans="1:12" s="1" customFormat="1" ht="16.5" customHeight="1" x14ac:dyDescent="0.25"/>
    <row r="205" spans="1:12" s="1" customFormat="1" x14ac:dyDescent="0.25"/>
    <row r="206" spans="1:12" s="1" customFormat="1" ht="18" customHeight="1" x14ac:dyDescent="0.25"/>
    <row r="207" spans="1:12" s="1" customFormat="1" x14ac:dyDescent="0.25"/>
    <row r="208" spans="1:12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pans="1:18" s="1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s="1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s="1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s="1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s="1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s="1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s="1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s="1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s="1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s="1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s="1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s="1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s="1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s="1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s="1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s="1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s="1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s="1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s="1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s="1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s="1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s="1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s="1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s="1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s="1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s="1" customForma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s="1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s="1" customForma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s="1" customForma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s="1" customForma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s="1" customForma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s="1" customForma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s="1" customForma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s="1" customForma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s="1" customForma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s="1" customForma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s="1" customForma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s="1" customForma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s="1" customForma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</sheetData>
  <mergeCells count="102">
    <mergeCell ref="B189:B191"/>
    <mergeCell ref="C174:C176"/>
    <mergeCell ref="C171:C173"/>
    <mergeCell ref="A159:D159"/>
    <mergeCell ref="A160:D160"/>
    <mergeCell ref="A161:D161"/>
    <mergeCell ref="A162:D162"/>
    <mergeCell ref="A163:D163"/>
    <mergeCell ref="D174:D176"/>
    <mergeCell ref="C189:C191"/>
    <mergeCell ref="D189:D191"/>
    <mergeCell ref="C186:C188"/>
    <mergeCell ref="D186:D188"/>
    <mergeCell ref="B186:B188"/>
    <mergeCell ref="A164:D164"/>
    <mergeCell ref="D177:D179"/>
    <mergeCell ref="D180:D182"/>
    <mergeCell ref="C183:C185"/>
    <mergeCell ref="C180:C182"/>
    <mergeCell ref="C177:C179"/>
    <mergeCell ref="B174:B176"/>
    <mergeCell ref="B183:B185"/>
    <mergeCell ref="B171:B173"/>
    <mergeCell ref="B177:B179"/>
    <mergeCell ref="K186:K188"/>
    <mergeCell ref="K189:K191"/>
    <mergeCell ref="K180:K182"/>
    <mergeCell ref="K171:K173"/>
    <mergeCell ref="K174:K176"/>
    <mergeCell ref="K177:K179"/>
    <mergeCell ref="L171:L173"/>
    <mergeCell ref="L189:L191"/>
    <mergeCell ref="L186:L188"/>
    <mergeCell ref="L180:L182"/>
    <mergeCell ref="L174:L176"/>
    <mergeCell ref="B180:B182"/>
    <mergeCell ref="A165:D165"/>
    <mergeCell ref="D183:D185"/>
    <mergeCell ref="D171:D173"/>
    <mergeCell ref="A141:D141"/>
    <mergeCell ref="A143:D143"/>
    <mergeCell ref="A144:D144"/>
    <mergeCell ref="A153:R153"/>
    <mergeCell ref="A142:D142"/>
    <mergeCell ref="A152:R152"/>
    <mergeCell ref="A146:D146"/>
    <mergeCell ref="A151:D151"/>
    <mergeCell ref="A150:D150"/>
    <mergeCell ref="A145:D145"/>
    <mergeCell ref="K183:K185"/>
    <mergeCell ref="A157:D157"/>
    <mergeCell ref="A166:D166"/>
    <mergeCell ref="A158:D158"/>
    <mergeCell ref="A121:D121"/>
    <mergeCell ref="A67:D67"/>
    <mergeCell ref="A101:D101"/>
    <mergeCell ref="A102:D102"/>
    <mergeCell ref="A103:D103"/>
    <mergeCell ref="A104:D104"/>
    <mergeCell ref="A106:D106"/>
    <mergeCell ref="A107:D107"/>
    <mergeCell ref="A109:D109"/>
    <mergeCell ref="A118:D118"/>
    <mergeCell ref="A119:D119"/>
    <mergeCell ref="A120:D120"/>
    <mergeCell ref="A105:D105"/>
    <mergeCell ref="A66:R66"/>
    <mergeCell ref="A24:D24"/>
    <mergeCell ref="A32:D32"/>
    <mergeCell ref="A34:D34"/>
    <mergeCell ref="A35:D35"/>
    <mergeCell ref="A44:D44"/>
    <mergeCell ref="A45:R45"/>
    <mergeCell ref="A46:D46"/>
    <mergeCell ref="A51:D51"/>
    <mergeCell ref="A52:D52"/>
    <mergeCell ref="A65:D65"/>
    <mergeCell ref="A60:D60"/>
    <mergeCell ref="A33:D33"/>
    <mergeCell ref="A43:D43"/>
    <mergeCell ref="A59:D59"/>
    <mergeCell ref="A1:R1"/>
    <mergeCell ref="A13:D13"/>
    <mergeCell ref="A14:D14"/>
    <mergeCell ref="A19:D19"/>
    <mergeCell ref="A18:D18"/>
    <mergeCell ref="A22:D22"/>
    <mergeCell ref="N4:Q4"/>
    <mergeCell ref="A23:R23"/>
    <mergeCell ref="R4:R5"/>
    <mergeCell ref="A6:R6"/>
    <mergeCell ref="A7:R7"/>
    <mergeCell ref="A8:D8"/>
    <mergeCell ref="A2:A5"/>
    <mergeCell ref="B2:B5"/>
    <mergeCell ref="C2:C5"/>
    <mergeCell ref="D2:D5"/>
    <mergeCell ref="E2:R2"/>
    <mergeCell ref="E3:E5"/>
    <mergeCell ref="F3:R3"/>
    <mergeCell ref="F4:I4"/>
    <mergeCell ref="J4:M4"/>
  </mergeCells>
  <pageMargins left="0.7" right="0.7" top="0.75" bottom="0.75" header="0.3" footer="0.3"/>
  <pageSetup paperSize="9" scale="45" fitToHeight="0" orientation="landscape" r:id="rId1"/>
  <ignoredErrors>
    <ignoredError sqref="F13" formula="1"/>
    <ignoredError sqref="G13:Q13 F65:Q65 E150:Q150 H120 J1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27.03.2020_все 7 сфер</vt:lpstr>
      <vt:lpstr>'на 27.03.2020_все 7 сфер'!_ftn1</vt:lpstr>
      <vt:lpstr>'на 27.03.2020_все 7 сфер'!_ftnref1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2020-04-29T12:27:31Z</dcterms:modified>
</cp:coreProperties>
</file>